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гиональное меню" sheetId="1" state="visible" r:id="rId3"/>
  </sheets>
  <definedNames>
    <definedName function="false" hidden="false" localSheetId="0" name="_xlnm.Print_Area" vbProcedure="false">'Региональное меню'!$A$1:$K$226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<sst xmlns="http://schemas.openxmlformats.org/spreadsheetml/2006/main" count="319" uniqueCount="172">
  <si>
    <t xml:space="preserve">УТВЕРЖДАЮ:</t>
  </si>
  <si>
    <t xml:space="preserve">Начальник Управления образования г. Ростова-на-Дону</t>
  </si>
  <si>
    <t xml:space="preserve">    Вихтоденко А.В.</t>
  </si>
  <si>
    <t xml:space="preserve">--------  ------------ 2026г.</t>
  </si>
  <si>
    <t xml:space="preserve">__________2026 г.</t>
  </si>
  <si>
    <t xml:space="preserve"> </t>
  </si>
  <si>
    <t xml:space="preserve">Примерное 2-х недельное меню на горячее питание 
для учащихся с 1 по 4 класс (7-11 лет), завтрак стоимостью 102 руб. 60 коп., обед 143 руб. 53 коп. 
для муниципальных общеобразовательных школ 
 2026 г.</t>
  </si>
  <si>
    <t xml:space="preserve">День1 /неделя 1: Понедельник</t>
  </si>
  <si>
    <t xml:space="preserve">Наименование блюда</t>
  </si>
  <si>
    <t xml:space="preserve">Вес блюда</t>
  </si>
  <si>
    <t xml:space="preserve">Пищевые вещества (г)</t>
  </si>
  <si>
    <t xml:space="preserve">Энергетическая ценность (ккал)</t>
  </si>
  <si>
    <t xml:space="preserve">Витамины (мг)</t>
  </si>
  <si>
    <t xml:space="preserve">Минеральные вещества (мг)</t>
  </si>
  <si>
    <t xml:space="preserve">№ рец.</t>
  </si>
  <si>
    <t xml:space="preserve">Б</t>
  </si>
  <si>
    <t xml:space="preserve">Ж</t>
  </si>
  <si>
    <t xml:space="preserve">У</t>
  </si>
  <si>
    <t xml:space="preserve">В1</t>
  </si>
  <si>
    <t xml:space="preserve">В2</t>
  </si>
  <si>
    <t xml:space="preserve">С</t>
  </si>
  <si>
    <t xml:space="preserve">Са</t>
  </si>
  <si>
    <t xml:space="preserve">Завтрак</t>
  </si>
  <si>
    <t xml:space="preserve">Каша молочная</t>
  </si>
  <si>
    <t xml:space="preserve">173М</t>
  </si>
  <si>
    <t xml:space="preserve">Масло (порциями)                         </t>
  </si>
  <si>
    <t xml:space="preserve">14М</t>
  </si>
  <si>
    <t xml:space="preserve">Сыр (порциями)                         </t>
  </si>
  <si>
    <t xml:space="preserve">15М</t>
  </si>
  <si>
    <t xml:space="preserve">Фрукты по сезону</t>
  </si>
  <si>
    <t xml:space="preserve">338М</t>
  </si>
  <si>
    <t xml:space="preserve">Чай фруктовый</t>
  </si>
  <si>
    <t xml:space="preserve">783Т</t>
  </si>
  <si>
    <t xml:space="preserve">Батон "Домашний"</t>
  </si>
  <si>
    <t xml:space="preserve">ТТК</t>
  </si>
  <si>
    <t xml:space="preserve">Итого за _Завтрак</t>
  </si>
  <si>
    <t xml:space="preserve">Обед</t>
  </si>
  <si>
    <t xml:space="preserve">Закуска из овощей по сезону</t>
  </si>
  <si>
    <t xml:space="preserve">Борщ с капустой и картофелем</t>
  </si>
  <si>
    <t xml:space="preserve">82М</t>
  </si>
  <si>
    <t xml:space="preserve">Биточки мясные</t>
  </si>
  <si>
    <t xml:space="preserve">268М</t>
  </si>
  <si>
    <t xml:space="preserve">Каша  рассыпчатая, гречневая</t>
  </si>
  <si>
    <t xml:space="preserve">171/302М</t>
  </si>
  <si>
    <t xml:space="preserve">Компот плодов/ягод (замороженных или свежих, или сушеных))</t>
  </si>
  <si>
    <t xml:space="preserve">342, ,348, 349М</t>
  </si>
  <si>
    <t xml:space="preserve">Хлеб ржаной (ржано-пшеничный)</t>
  </si>
  <si>
    <t xml:space="preserve">Итого за Обед</t>
  </si>
  <si>
    <t xml:space="preserve">Всего за Понедельник</t>
  </si>
  <si>
    <t xml:space="preserve">День 2/неделя 1: Вторник</t>
  </si>
  <si>
    <t xml:space="preserve">Плов из птицы               </t>
  </si>
  <si>
    <t xml:space="preserve">291М</t>
  </si>
  <si>
    <t xml:space="preserve">Какао с молоком</t>
  </si>
  <si>
    <t xml:space="preserve">382М</t>
  </si>
  <si>
    <t xml:space="preserve">Суп картофельный с  лапшой или вермишелью</t>
  </si>
  <si>
    <t xml:space="preserve">103М</t>
  </si>
  <si>
    <t xml:space="preserve">Рыба (минтай) тушеная в томате с овощами </t>
  </si>
  <si>
    <t xml:space="preserve">229М</t>
  </si>
  <si>
    <t xml:space="preserve">Пюре картофельное </t>
  </si>
  <si>
    <t xml:space="preserve">312М</t>
  </si>
  <si>
    <t xml:space="preserve">Кисель из плодов/ягод (замороженных или свежих)</t>
  </si>
  <si>
    <t xml:space="preserve">358М</t>
  </si>
  <si>
    <t xml:space="preserve">Всего за Вторник</t>
  </si>
  <si>
    <t xml:space="preserve">День 3/неделя 1: Среда</t>
  </si>
  <si>
    <t xml:space="preserve">Котлеты (особые)с соусом</t>
  </si>
  <si>
    <t xml:space="preserve">269М</t>
  </si>
  <si>
    <t xml:space="preserve">Каша рассыпчатая, пшенная</t>
  </si>
  <si>
    <t xml:space="preserve">Чай  с лимоном </t>
  </si>
  <si>
    <t xml:space="preserve">375/377М</t>
  </si>
  <si>
    <t xml:space="preserve">Суп картофельный с бобовыми (горох)</t>
  </si>
  <si>
    <t xml:space="preserve">102М</t>
  </si>
  <si>
    <t xml:space="preserve">Птица запеченная </t>
  </si>
  <si>
    <t xml:space="preserve">293М</t>
  </si>
  <si>
    <t xml:space="preserve">Макаронные изделия отварные</t>
  </si>
  <si>
    <t xml:space="preserve">202/309М</t>
  </si>
  <si>
    <t xml:space="preserve">Компот из плодов/ягод (свежих, заморож, сушен)</t>
  </si>
  <si>
    <t xml:space="preserve">342,348,349М</t>
  </si>
  <si>
    <t xml:space="preserve">Всего за Среда</t>
  </si>
  <si>
    <t xml:space="preserve">День 4/неделя 1: Четверг</t>
  </si>
  <si>
    <t xml:space="preserve">Запеканка из творога с наполнителем (яблоко или морковь) с соусом</t>
  </si>
  <si>
    <t xml:space="preserve">427,428Т    327,334М</t>
  </si>
  <si>
    <t xml:space="preserve">Чай с сахаром</t>
  </si>
  <si>
    <t xml:space="preserve">375/376М</t>
  </si>
  <si>
    <t xml:space="preserve">Борщ из свежей (или квашеной) капусты с картофелем </t>
  </si>
  <si>
    <t xml:space="preserve">Тефтели мясные (1-ый вариант) </t>
  </si>
  <si>
    <t xml:space="preserve">278/331М</t>
  </si>
  <si>
    <t xml:space="preserve">Картофель отварной (запеченный)</t>
  </si>
  <si>
    <t xml:space="preserve">310М</t>
  </si>
  <si>
    <t xml:space="preserve">Компот плодов/ягод (замороженных или свежих) сушен.</t>
  </si>
  <si>
    <t xml:space="preserve">342, 348,349М</t>
  </si>
  <si>
    <t xml:space="preserve">Всего за Четверг</t>
  </si>
  <si>
    <t xml:space="preserve">День 5/неделя 1: Пятница</t>
  </si>
  <si>
    <t xml:space="preserve">Гуляш </t>
  </si>
  <si>
    <t xml:space="preserve">260М</t>
  </si>
  <si>
    <t xml:space="preserve">Каша рассыпчатая, пшеничная </t>
  </si>
  <si>
    <t xml:space="preserve">Чай с лимоном </t>
  </si>
  <si>
    <t xml:space="preserve">Рассольник ленинградский</t>
  </si>
  <si>
    <t xml:space="preserve">96М</t>
  </si>
  <si>
    <t xml:space="preserve">Птица тушеная в сметанном соусе</t>
  </si>
  <si>
    <t xml:space="preserve">290М</t>
  </si>
  <si>
    <t xml:space="preserve">Компот из плодов/ягод (заморож., свежих, сушеных)</t>
  </si>
  <si>
    <t xml:space="preserve">Всего за Пятница</t>
  </si>
  <si>
    <t xml:space="preserve">Итого за неделю в среднем завтрак</t>
  </si>
  <si>
    <t xml:space="preserve">Итого за неделю в среднем обед</t>
  </si>
  <si>
    <t xml:space="preserve">День 1 /неделя 2: Понедельник</t>
  </si>
  <si>
    <t xml:space="preserve">          Завтрак</t>
  </si>
  <si>
    <t xml:space="preserve">175М</t>
  </si>
  <si>
    <t xml:space="preserve">Яйца вареные</t>
  </si>
  <si>
    <t xml:space="preserve">209М</t>
  </si>
  <si>
    <t xml:space="preserve">Сыр (порциями)                </t>
  </si>
  <si>
    <t xml:space="preserve">Кофейный напиток с молоком</t>
  </si>
  <si>
    <t xml:space="preserve">379М</t>
  </si>
  <si>
    <t xml:space="preserve">Фрикадельки (из кур или бройлеров-цыплят), с соусом</t>
  </si>
  <si>
    <t xml:space="preserve">297М</t>
  </si>
  <si>
    <t xml:space="preserve">Макароны отварные</t>
  </si>
  <si>
    <t xml:space="preserve">203/309М</t>
  </si>
  <si>
    <t xml:space="preserve">Компот плодов/ягод (замороженных или свежих, сушеных)</t>
  </si>
  <si>
    <t xml:space="preserve">День 2 /неделя 2: Вторник</t>
  </si>
  <si>
    <t xml:space="preserve">Пудинг из творога</t>
  </si>
  <si>
    <t xml:space="preserve">222/327/326М</t>
  </si>
  <si>
    <t xml:space="preserve">376М</t>
  </si>
  <si>
    <t xml:space="preserve">Суп картоф. с бобовыми (фасолью)</t>
  </si>
  <si>
    <t xml:space="preserve">Курица с рисом и овощами</t>
  </si>
  <si>
    <t xml:space="preserve">310Т</t>
  </si>
  <si>
    <t xml:space="preserve">Компот  из плодов/ягод (заморож, свежих, сушеных)</t>
  </si>
  <si>
    <t xml:space="preserve">День 3/неделя 2: Среда</t>
  </si>
  <si>
    <t xml:space="preserve">Котлеты рубленые из бройлер-цыплят</t>
  </si>
  <si>
    <t xml:space="preserve">295М</t>
  </si>
  <si>
    <t xml:space="preserve">Каша  рассыпчатая гречневая</t>
  </si>
  <si>
    <t xml:space="preserve">150</t>
  </si>
  <si>
    <t xml:space="preserve">Суп из овощей</t>
  </si>
  <si>
    <t xml:space="preserve">99М</t>
  </si>
  <si>
    <t xml:space="preserve">Мясо тушеное </t>
  </si>
  <si>
    <t xml:space="preserve">256М</t>
  </si>
  <si>
    <t xml:space="preserve">Каша рассыпчатая, пшенич.</t>
  </si>
  <si>
    <t xml:space="preserve">Компот плодов/ягод  свеж, или заморож. или сухих</t>
  </si>
  <si>
    <t xml:space="preserve">388,342, 348М</t>
  </si>
  <si>
    <t xml:space="preserve">День 4 /неделя 2: Четверг</t>
  </si>
  <si>
    <t xml:space="preserve">Тефтели (мясные) с соусом 2ой вариант</t>
  </si>
  <si>
    <t xml:space="preserve">279М</t>
  </si>
  <si>
    <t xml:space="preserve">3775/376М</t>
  </si>
  <si>
    <t xml:space="preserve">Суп картофельный с крупой </t>
  </si>
  <si>
    <t xml:space="preserve">101М</t>
  </si>
  <si>
    <t xml:space="preserve">Жаркое по-домашнему </t>
  </si>
  <si>
    <t xml:space="preserve">259М</t>
  </si>
  <si>
    <t xml:space="preserve">День 5 /неделя 2: Пятница</t>
  </si>
  <si>
    <t xml:space="preserve">Курица тушеная с морковью</t>
  </si>
  <si>
    <t xml:space="preserve">54-25мН</t>
  </si>
  <si>
    <t xml:space="preserve">Каша рассыпчатая пшеничная</t>
  </si>
  <si>
    <t xml:space="preserve">377М</t>
  </si>
  <si>
    <t xml:space="preserve">обед</t>
  </si>
  <si>
    <t xml:space="preserve">Каштаны рыбные с соусом</t>
  </si>
  <si>
    <t xml:space="preserve">472Т</t>
  </si>
  <si>
    <t xml:space="preserve">Компот плодов/ягод (замороженных или свежих)</t>
  </si>
  <si>
    <t xml:space="preserve">Итого за завтрак</t>
  </si>
  <si>
    <t xml:space="preserve">Среднее значение за завтрак</t>
  </si>
  <si>
    <t xml:space="preserve">ВыполнениеСанПиН  2.3/2.4.3590-20 </t>
  </si>
  <si>
    <t xml:space="preserve">Итого за обед</t>
  </si>
  <si>
    <t xml:space="preserve">Среднее значение за обед</t>
  </si>
  <si>
    <t xml:space="preserve">Итого день</t>
  </si>
  <si>
    <t xml:space="preserve">Среднее значение за день</t>
  </si>
  <si>
    <t xml:space="preserve">Потребность в пищевых веществах для обучающихся  7-11 лет по проекту СанПиН 2020 </t>
  </si>
  <si>
    <t xml:space="preserve">Распределение ЭЦ</t>
  </si>
  <si>
    <t xml:space="preserve">Норма</t>
  </si>
  <si>
    <t xml:space="preserve">20-25%</t>
  </si>
  <si>
    <t xml:space="preserve">30-35%</t>
  </si>
  <si>
    <t xml:space="preserve">Использованная литература: Сборник рецептур на продукцию для обучающихся во всех образовательных учреждениях под ред. М.П. Могильного изд. Дели плюс, 2017 г.                                                                                             </t>
  </si>
  <si>
    <t xml:space="preserve">Сборник рецептур блюд и кулинарных изделий для обучающихся образовательных организаций 2022г. Под редакцией В.А.Тутельяна, Г.Г.Онищенко </t>
  </si>
  <si>
    <t xml:space="preserve">Сборник рецептур блюд и типовых меню для организации питания обучающихся 1-4 классов Москва 2022г. Под редакцией И.И. Новиковой</t>
  </si>
  <si>
    <t xml:space="preserve">Сборник рецептур блюд и кулинарных изделий для обучающихся образовательных организаций 2016г. под редакцией В.Г.Кучмы</t>
  </si>
  <si>
    <t xml:space="preserve">Для приготовления блюд включены сырье и продукция, обогащенные микронутриентами.</t>
  </si>
  <si>
    <t xml:space="preserve">В рационе - йодированная соль; морская рыба. В меню включены сезонные овощи и фрукты.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</si>
</sst>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@"/>
    <numFmt numFmtId="168" formatCode="0.000"/>
  </numFmts>
  <fonts count="25">
    <font>
      <sz val="10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Arial"/>
      <family val="2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u val="single"/>
      <sz val="10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 val="true"/>
      <sz val="24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i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i val="true"/>
      <sz val="10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i val="true"/>
      <sz val="12"/>
      <color rgb="FFFFFFF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2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4" fillId="0" borderId="2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4" fillId="0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2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4" fillId="0" borderId="3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0" borderId="2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2" xfId="2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2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2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3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6" fillId="0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2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6" fillId="0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3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2" borderId="2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2" borderId="2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2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2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2" xfId="24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2" borderId="2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2" borderId="2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2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3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2" borderId="2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2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2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2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5" fillId="2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2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2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9" fillId="2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4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2" borderId="5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6" fillId="0" borderId="2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" fillId="0" borderId="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0" fillId="0" borderId="2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2" xfId="24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0" borderId="2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2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2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6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0" borderId="3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4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2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6" fillId="0" borderId="3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0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3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5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2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2" borderId="2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2" borderId="3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2" borderId="2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2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0" borderId="2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2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2" borderId="3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6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6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1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1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5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5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4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1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2" fillId="0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2" fillId="0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2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3" fillId="0" borderId="2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1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2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2 неделя" xfId="20"/>
    <cellStyle name="Обычный_Лист1" xfId="21"/>
    <cellStyle name="Обычный_Лист2" xfId="22"/>
    <cellStyle name="Обычный_Лист3" xfId="23"/>
    <cellStyle name="Обычный_ХЭХ 1С" xfId="24"/>
    <cellStyle name="Обычный_ХЭХ из 1С  (2)" xfId="25"/>
  </cellStyles>
  <dxfs count="6">
    <dxf>
      <font>
        <name val="Calibri"/>
        <charset val="204"/>
        <family val="2"/>
        <color rgb="FF000000"/>
      </font>
      <fill>
        <patternFill>
          <bgColor rgb="FFF2DCDB"/>
        </patternFill>
      </fill>
    </dxf>
    <dxf>
      <font>
        <name val="Calibri"/>
        <charset val="204"/>
        <family val="2"/>
        <color rgb="FF000000"/>
      </font>
      <fill>
        <patternFill>
          <bgColor rgb="FFF2DCDB"/>
        </patternFill>
      </fill>
    </dxf>
    <dxf>
      <font>
        <name val="Calibri"/>
        <charset val="204"/>
        <family val="2"/>
        <color rgb="FF000000"/>
      </font>
      <fill>
        <patternFill>
          <bgColor rgb="FFF2DCDB"/>
        </patternFill>
      </fill>
    </dxf>
    <dxf>
      <font>
        <name val="Calibri"/>
        <charset val="204"/>
        <family val="2"/>
        <color rgb="FF000000"/>
      </font>
      <fill>
        <patternFill>
          <bgColor rgb="FFE6B9B8"/>
        </patternFill>
      </fill>
    </dxf>
    <dxf>
      <font>
        <name val="Calibri"/>
        <charset val="204"/>
        <family val="2"/>
        <color rgb="FF000000"/>
      </font>
      <fill>
        <patternFill>
          <bgColor rgb="FFF2DCDB"/>
        </patternFill>
      </fill>
    </dxf>
    <dxf>
      <font>
        <name val="Calibri"/>
        <charset val="204"/>
        <family val="2"/>
        <color rgb="FF00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15" colorId="64" zoomScale="80" zoomScaleNormal="80" zoomScalePageLayoutView="100" workbookViewId="0">
      <selection pane="topLeft" activeCell="J118" activeCellId="0" sqref="J118"/>
    </sheetView>
  </sheetViews>
  <sheetFormatPr defaultColWidth="9.00390625" defaultRowHeight="18" customHeight="false" zeroHeight="false" outlineLevelRow="0" outlineLevelCol="0"/>
  <cols>
    <col collapsed="false" customWidth="true" hidden="false" outlineLevel="0" max="1" min="1" style="1" width="39.57"/>
    <col collapsed="false" customWidth="true" hidden="false" outlineLevel="0" max="2" min="2" style="2" width="9.89"/>
    <col collapsed="false" customWidth="true" hidden="false" outlineLevel="0" max="3" min="3" style="3" width="9.89"/>
    <col collapsed="false" customWidth="true" hidden="false" outlineLevel="0" max="5" min="4" style="3" width="10.34"/>
    <col collapsed="false" customWidth="true" hidden="false" outlineLevel="0" max="6" min="6" style="3" width="14.53"/>
    <col collapsed="false" customWidth="true" hidden="false" outlineLevel="0" max="8" min="7" style="3" width="8.11"/>
    <col collapsed="false" customWidth="true" hidden="false" outlineLevel="0" max="9" min="9" style="3" width="8.45"/>
    <col collapsed="false" customWidth="true" hidden="false" outlineLevel="0" max="10" min="10" style="3" width="15.66"/>
    <col collapsed="false" customWidth="true" hidden="false" outlineLevel="0" max="11" min="11" style="4" width="11.65"/>
    <col collapsed="false" customWidth="false" hidden="false" outlineLevel="0" max="16384" min="12" style="1" width="9"/>
  </cols>
  <sheetData>
    <row r="1" customFormat="false" ht="18" hidden="false" customHeight="false" outlineLevel="0" collapsed="false">
      <c r="G1" s="5" t="s">
        <v>0</v>
      </c>
      <c r="H1" s="5"/>
      <c r="I1" s="5"/>
      <c r="J1" s="5"/>
      <c r="K1" s="6"/>
    </row>
    <row r="2" customFormat="false" ht="54.1" hidden="false" customHeight="true" outlineLevel="0" collapsed="false">
      <c r="A2" s="7"/>
      <c r="B2" s="8"/>
      <c r="C2" s="9"/>
      <c r="D2" s="9"/>
      <c r="E2" s="8"/>
      <c r="F2" s="10"/>
      <c r="G2" s="10"/>
      <c r="H2" s="11" t="s">
        <v>1</v>
      </c>
      <c r="I2" s="11"/>
      <c r="J2" s="11"/>
      <c r="K2" s="11"/>
    </row>
    <row r="3" s="8" customFormat="true" ht="29.85" hidden="false" customHeight="true" outlineLevel="0" collapsed="false">
      <c r="A3" s="7"/>
      <c r="C3" s="9"/>
      <c r="D3" s="9"/>
      <c r="G3" s="3"/>
      <c r="H3" s="12"/>
      <c r="I3" s="13"/>
      <c r="J3" s="1" t="s">
        <v>2</v>
      </c>
      <c r="K3" s="14"/>
    </row>
    <row r="4" s="8" customFormat="true" ht="45.7" hidden="false" customHeight="true" outlineLevel="0" collapsed="false">
      <c r="A4" s="15"/>
      <c r="B4" s="15"/>
      <c r="C4" s="15"/>
      <c r="D4" s="16"/>
      <c r="E4" s="17"/>
      <c r="F4" s="17"/>
      <c r="G4" s="3"/>
      <c r="H4" s="18" t="s">
        <v>3</v>
      </c>
      <c r="I4" s="18" t="s">
        <v>4</v>
      </c>
      <c r="J4" s="18"/>
      <c r="K4" s="7"/>
    </row>
    <row r="5" s="17" customFormat="true" ht="51.75" hidden="false" customHeight="true" outlineLevel="0" collapsed="false">
      <c r="A5" s="19"/>
      <c r="C5" s="16"/>
      <c r="D5" s="16"/>
      <c r="J5" s="20" t="s">
        <v>5</v>
      </c>
      <c r="K5" s="21"/>
    </row>
    <row r="6" s="17" customFormat="true" ht="18" hidden="false" customHeight="false" outlineLevel="0" collapsed="false">
      <c r="A6" s="22"/>
      <c r="B6" s="23"/>
      <c r="C6" s="23"/>
      <c r="D6" s="23"/>
      <c r="E6" s="8"/>
      <c r="F6" s="22"/>
      <c r="G6" s="22"/>
      <c r="H6" s="22"/>
      <c r="I6" s="22"/>
      <c r="J6" s="22"/>
      <c r="K6" s="24"/>
    </row>
    <row r="7" s="8" customFormat="true" ht="18" hidden="false" customHeight="false" outlineLevel="0" collapsed="false">
      <c r="A7" s="25"/>
      <c r="C7" s="9"/>
      <c r="D7" s="9"/>
      <c r="J7" s="9"/>
      <c r="K7" s="24"/>
    </row>
    <row r="8" s="8" customFormat="true" ht="110.05" hidden="false" customHeight="true" outlineLevel="0" collapsed="false">
      <c r="A8" s="26" t="s">
        <v>6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="7" customFormat="true" ht="15.75" hidden="false" customHeight="true" outlineLevel="0" collapsed="false">
      <c r="A9" s="16"/>
      <c r="B9" s="16"/>
      <c r="C9" s="16"/>
      <c r="D9" s="16"/>
      <c r="E9" s="16"/>
      <c r="F9" s="16"/>
      <c r="G9" s="16"/>
      <c r="H9" s="16"/>
      <c r="I9" s="16"/>
      <c r="J9" s="16"/>
      <c r="K9" s="27"/>
    </row>
    <row r="10" s="7" customFormat="true" ht="15.75" hidden="false" customHeight="true" outlineLevel="0" collapsed="false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27"/>
    </row>
    <row r="11" s="7" customFormat="true" ht="15.75" hidden="false" customHeight="true" outlineLevel="0" collapsed="false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27"/>
    </row>
    <row r="12" s="7" customFormat="true" ht="15.75" hidden="false" customHeight="true" outlineLevel="0" collapsed="false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28"/>
    </row>
    <row r="13" s="7" customFormat="true" ht="15.75" hidden="false" customHeight="true" outlineLevel="0" collapsed="false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28"/>
    </row>
    <row r="14" s="7" customFormat="true" ht="15.75" hidden="false" customHeight="true" outlineLevel="0" collapsed="false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27"/>
    </row>
    <row r="15" s="7" customFormat="true" ht="15.7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27"/>
    </row>
    <row r="16" s="7" customFormat="true" ht="15.7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27"/>
    </row>
    <row r="17" s="7" customFormat="true" ht="15.75" hidden="false" customHeight="true" outlineLevel="0" collapsed="false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21"/>
    </row>
    <row r="18" s="7" customFormat="true" ht="34.5" hidden="false" customHeight="true" outlineLevel="0" collapsed="false">
      <c r="A18" s="29" t="s">
        <v>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 s="7" customFormat="true" ht="63.4" hidden="false" customHeight="true" outlineLevel="0" collapsed="false">
      <c r="A19" s="31" t="s">
        <v>8</v>
      </c>
      <c r="B19" s="32" t="s">
        <v>9</v>
      </c>
      <c r="C19" s="33" t="s">
        <v>10</v>
      </c>
      <c r="D19" s="33"/>
      <c r="E19" s="33"/>
      <c r="F19" s="34" t="s">
        <v>11</v>
      </c>
      <c r="G19" s="33" t="s">
        <v>12</v>
      </c>
      <c r="H19" s="33"/>
      <c r="I19" s="33"/>
      <c r="J19" s="35" t="s">
        <v>13</v>
      </c>
      <c r="K19" s="36" t="s">
        <v>14</v>
      </c>
    </row>
    <row r="20" s="7" customFormat="true" ht="24" hidden="false" customHeight="true" outlineLevel="0" collapsed="false">
      <c r="A20" s="31"/>
      <c r="B20" s="32"/>
      <c r="C20" s="33" t="s">
        <v>15</v>
      </c>
      <c r="D20" s="33" t="s">
        <v>16</v>
      </c>
      <c r="E20" s="33" t="s">
        <v>17</v>
      </c>
      <c r="F20" s="34"/>
      <c r="G20" s="33" t="s">
        <v>18</v>
      </c>
      <c r="H20" s="33" t="s">
        <v>19</v>
      </c>
      <c r="I20" s="33" t="s">
        <v>20</v>
      </c>
      <c r="J20" s="35" t="s">
        <v>21</v>
      </c>
      <c r="K20" s="36"/>
    </row>
    <row r="21" customFormat="false" ht="21.75" hidden="false" customHeight="true" outlineLevel="0" collapsed="false">
      <c r="A21" s="37" t="s">
        <v>22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</row>
    <row r="22" s="7" customFormat="true" ht="27.95" hidden="false" customHeight="true" outlineLevel="0" collapsed="false">
      <c r="A22" s="38" t="s">
        <v>23</v>
      </c>
      <c r="B22" s="39" t="n">
        <v>210</v>
      </c>
      <c r="C22" s="40" t="n">
        <v>9.04</v>
      </c>
      <c r="D22" s="40" t="n">
        <v>13.44</v>
      </c>
      <c r="E22" s="40" t="n">
        <v>40.16</v>
      </c>
      <c r="F22" s="40" t="n">
        <v>150</v>
      </c>
      <c r="G22" s="41" t="n">
        <v>0.21</v>
      </c>
      <c r="H22" s="41" t="n">
        <v>0.18</v>
      </c>
      <c r="I22" s="41" t="n">
        <v>0.96</v>
      </c>
      <c r="J22" s="42" t="n">
        <v>158.65</v>
      </c>
      <c r="K22" s="43" t="s">
        <v>24</v>
      </c>
    </row>
    <row r="23" s="7" customFormat="true" ht="27.95" hidden="false" customHeight="true" outlineLevel="0" collapsed="false">
      <c r="A23" s="38" t="s">
        <v>25</v>
      </c>
      <c r="B23" s="39" t="n">
        <v>10</v>
      </c>
      <c r="C23" s="40" t="n">
        <v>0.08</v>
      </c>
      <c r="D23" s="40" t="n">
        <v>7.25</v>
      </c>
      <c r="E23" s="40" t="n">
        <v>0.13</v>
      </c>
      <c r="F23" s="40" t="n">
        <v>66</v>
      </c>
      <c r="G23" s="41" t="n">
        <v>0</v>
      </c>
      <c r="H23" s="41" t="n">
        <v>0.01</v>
      </c>
      <c r="I23" s="41" t="n">
        <v>0</v>
      </c>
      <c r="J23" s="42" t="n">
        <v>2.4</v>
      </c>
      <c r="K23" s="43" t="s">
        <v>26</v>
      </c>
    </row>
    <row r="24" customFormat="false" ht="18" hidden="false" customHeight="false" outlineLevel="0" collapsed="false">
      <c r="A24" s="44" t="s">
        <v>27</v>
      </c>
      <c r="B24" s="45" t="n">
        <v>20</v>
      </c>
      <c r="C24" s="46" t="n">
        <v>4.64</v>
      </c>
      <c r="D24" s="46" t="n">
        <v>5.89</v>
      </c>
      <c r="E24" s="46" t="n">
        <v>0</v>
      </c>
      <c r="F24" s="46" t="n">
        <v>72</v>
      </c>
      <c r="G24" s="47" t="n">
        <v>0.006</v>
      </c>
      <c r="H24" s="47" t="n">
        <v>0.006</v>
      </c>
      <c r="I24" s="48" t="n">
        <v>0.15</v>
      </c>
      <c r="J24" s="49" t="n">
        <v>176</v>
      </c>
      <c r="K24" s="50" t="s">
        <v>28</v>
      </c>
    </row>
    <row r="25" s="7" customFormat="true" ht="18" hidden="false" customHeight="false" outlineLevel="0" collapsed="false">
      <c r="A25" s="38" t="s">
        <v>29</v>
      </c>
      <c r="B25" s="39" t="n">
        <v>100</v>
      </c>
      <c r="C25" s="40" t="n">
        <v>0.4</v>
      </c>
      <c r="D25" s="40" t="n">
        <v>0.4</v>
      </c>
      <c r="E25" s="40" t="n">
        <v>9.8</v>
      </c>
      <c r="F25" s="40" t="n">
        <v>47</v>
      </c>
      <c r="G25" s="47" t="n">
        <v>1.005</v>
      </c>
      <c r="H25" s="41" t="n">
        <v>0.02</v>
      </c>
      <c r="I25" s="41" t="n">
        <v>10</v>
      </c>
      <c r="J25" s="42" t="n">
        <v>16</v>
      </c>
      <c r="K25" s="43" t="s">
        <v>30</v>
      </c>
    </row>
    <row r="26" s="7" customFormat="true" ht="18" hidden="false" customHeight="false" outlineLevel="0" collapsed="false">
      <c r="A26" s="51" t="s">
        <v>31</v>
      </c>
      <c r="B26" s="52" t="n">
        <v>200</v>
      </c>
      <c r="C26" s="41" t="n">
        <v>0.3</v>
      </c>
      <c r="D26" s="41" t="n">
        <v>0</v>
      </c>
      <c r="E26" s="41" t="n">
        <v>7.3</v>
      </c>
      <c r="F26" s="41" t="n">
        <v>35</v>
      </c>
      <c r="G26" s="47" t="n">
        <v>0</v>
      </c>
      <c r="H26" s="41" t="n">
        <f aca="false">0.94*0.2</f>
        <v>0.188</v>
      </c>
      <c r="I26" s="41" t="n">
        <v>8.3</v>
      </c>
      <c r="J26" s="42" t="n">
        <v>8.3</v>
      </c>
      <c r="K26" s="53" t="s">
        <v>32</v>
      </c>
    </row>
    <row r="27" s="7" customFormat="true" ht="18" hidden="false" customHeight="false" outlineLevel="0" collapsed="false">
      <c r="A27" s="54" t="s">
        <v>33</v>
      </c>
      <c r="B27" s="55" t="n">
        <v>40</v>
      </c>
      <c r="C27" s="46" t="n">
        <v>3</v>
      </c>
      <c r="D27" s="46" t="n">
        <v>1.16</v>
      </c>
      <c r="E27" s="46" t="n">
        <v>20.56</v>
      </c>
      <c r="F27" s="46" t="n">
        <v>104.8</v>
      </c>
      <c r="G27" s="47" t="n">
        <v>3.005</v>
      </c>
      <c r="H27" s="48" t="n">
        <v>0.01</v>
      </c>
      <c r="I27" s="48" t="n">
        <v>0</v>
      </c>
      <c r="J27" s="49" t="n">
        <v>7.6</v>
      </c>
      <c r="K27" s="43" t="s">
        <v>34</v>
      </c>
    </row>
    <row r="28" s="7" customFormat="true" ht="18" hidden="false" customHeight="false" outlineLevel="0" collapsed="false">
      <c r="A28" s="56" t="s">
        <v>35</v>
      </c>
      <c r="B28" s="56" t="n">
        <f aca="false">SUM(B22:B27)</f>
        <v>580</v>
      </c>
      <c r="C28" s="57" t="n">
        <f aca="false">SUM(C22:C27)</f>
        <v>17.46</v>
      </c>
      <c r="D28" s="33" t="n">
        <f aca="false">SUM(D22:D27)</f>
        <v>28.14</v>
      </c>
      <c r="E28" s="57" t="n">
        <f aca="false">SUM(E22:E27)</f>
        <v>77.95</v>
      </c>
      <c r="F28" s="57" t="n">
        <f aca="false">SUM(F22:F27)</f>
        <v>474.8</v>
      </c>
      <c r="G28" s="47" t="n">
        <v>4.005</v>
      </c>
      <c r="H28" s="57" t="n">
        <f aca="false">SUM(H22:H27)</f>
        <v>0.414</v>
      </c>
      <c r="I28" s="57" t="n">
        <f aca="false">SUM(I22:I27)</f>
        <v>19.41</v>
      </c>
      <c r="J28" s="57" t="n">
        <f aca="false">SUM(J22:J27)</f>
        <v>368.95</v>
      </c>
      <c r="K28" s="43"/>
    </row>
    <row r="29" s="7" customFormat="true" ht="19.5" hidden="false" customHeight="true" outlineLevel="0" collapsed="false">
      <c r="A29" s="58" t="s">
        <v>36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</row>
    <row r="30" s="7" customFormat="true" ht="18" hidden="false" customHeight="false" outlineLevel="0" collapsed="false">
      <c r="A30" s="38" t="s">
        <v>37</v>
      </c>
      <c r="B30" s="39" t="n">
        <v>60</v>
      </c>
      <c r="C30" s="41" t="n">
        <v>0.7</v>
      </c>
      <c r="D30" s="41" t="n">
        <v>0.1</v>
      </c>
      <c r="E30" s="41" t="n">
        <v>2.3</v>
      </c>
      <c r="F30" s="41" t="n">
        <v>12.8</v>
      </c>
      <c r="G30" s="41" t="n">
        <v>0.04</v>
      </c>
      <c r="H30" s="41" t="n">
        <v>0.02</v>
      </c>
      <c r="I30" s="41" t="n">
        <v>25</v>
      </c>
      <c r="J30" s="42" t="n">
        <v>8.4</v>
      </c>
      <c r="K30" s="43"/>
    </row>
    <row r="31" s="7" customFormat="true" ht="34.5" hidden="false" customHeight="true" outlineLevel="0" collapsed="false">
      <c r="A31" s="59" t="s">
        <v>38</v>
      </c>
      <c r="B31" s="60" t="n">
        <v>200</v>
      </c>
      <c r="C31" s="61" t="n">
        <v>1.44</v>
      </c>
      <c r="D31" s="61" t="n">
        <v>3.94</v>
      </c>
      <c r="E31" s="61" t="n">
        <v>8.75</v>
      </c>
      <c r="F31" s="61" t="n">
        <v>83</v>
      </c>
      <c r="G31" s="62" t="n">
        <v>0.04</v>
      </c>
      <c r="H31" s="62" t="n">
        <v>0.04</v>
      </c>
      <c r="I31" s="62" t="n">
        <v>8.54</v>
      </c>
      <c r="J31" s="63" t="n">
        <v>39.78</v>
      </c>
      <c r="K31" s="64" t="s">
        <v>39</v>
      </c>
    </row>
    <row r="32" s="7" customFormat="true" ht="18" hidden="false" customHeight="false" outlineLevel="0" collapsed="false">
      <c r="A32" s="38" t="s">
        <v>40</v>
      </c>
      <c r="B32" s="39" t="n">
        <v>90</v>
      </c>
      <c r="C32" s="61" t="n">
        <v>10.5</v>
      </c>
      <c r="D32" s="61" t="n">
        <v>27.34</v>
      </c>
      <c r="E32" s="61" t="n">
        <v>10.82</v>
      </c>
      <c r="F32" s="61" t="n">
        <v>333.8</v>
      </c>
      <c r="G32" s="62" t="n">
        <v>0.29</v>
      </c>
      <c r="H32" s="62" t="n">
        <v>0.08</v>
      </c>
      <c r="I32" s="62" t="n">
        <v>3.5</v>
      </c>
      <c r="J32" s="63" t="n">
        <v>9.41</v>
      </c>
      <c r="K32" s="43" t="s">
        <v>41</v>
      </c>
    </row>
    <row r="33" s="7" customFormat="true" ht="31.5" hidden="false" customHeight="true" outlineLevel="0" collapsed="false">
      <c r="A33" s="38" t="s">
        <v>42</v>
      </c>
      <c r="B33" s="39" t="n">
        <v>150</v>
      </c>
      <c r="C33" s="40" t="n">
        <v>8.6</v>
      </c>
      <c r="D33" s="40" t="n">
        <v>6.1</v>
      </c>
      <c r="E33" s="40" t="n">
        <v>38.64</v>
      </c>
      <c r="F33" s="40" t="n">
        <v>243.75</v>
      </c>
      <c r="G33" s="41" t="n">
        <v>0.21</v>
      </c>
      <c r="H33" s="41" t="n">
        <v>0.11</v>
      </c>
      <c r="I33" s="41" t="n">
        <v>0</v>
      </c>
      <c r="J33" s="42" t="n">
        <v>14.82</v>
      </c>
      <c r="K33" s="43" t="s">
        <v>43</v>
      </c>
    </row>
    <row r="34" s="7" customFormat="true" ht="26.85" hidden="false" customHeight="false" outlineLevel="0" collapsed="false">
      <c r="A34" s="38" t="s">
        <v>44</v>
      </c>
      <c r="B34" s="39" t="n">
        <v>200</v>
      </c>
      <c r="C34" s="41" t="n">
        <v>0.16</v>
      </c>
      <c r="D34" s="41" t="n">
        <v>0.16</v>
      </c>
      <c r="E34" s="41" t="n">
        <v>27.88</v>
      </c>
      <c r="F34" s="41" t="n">
        <v>114.6</v>
      </c>
      <c r="G34" s="41" t="n">
        <v>0.01</v>
      </c>
      <c r="H34" s="41" t="n">
        <v>0.01</v>
      </c>
      <c r="I34" s="41" t="n">
        <v>0.9</v>
      </c>
      <c r="J34" s="42" t="n">
        <v>14.18</v>
      </c>
      <c r="K34" s="53" t="s">
        <v>45</v>
      </c>
    </row>
    <row r="35" s="7" customFormat="true" ht="18" hidden="false" customHeight="false" outlineLevel="0" collapsed="false">
      <c r="A35" s="65" t="s">
        <v>46</v>
      </c>
      <c r="B35" s="39" t="n">
        <v>20</v>
      </c>
      <c r="C35" s="40" t="n">
        <v>1.12</v>
      </c>
      <c r="D35" s="40" t="n">
        <v>0.22</v>
      </c>
      <c r="E35" s="40" t="n">
        <v>9.88</v>
      </c>
      <c r="F35" s="40" t="n">
        <v>45.98</v>
      </c>
      <c r="G35" s="41" t="n">
        <v>0.02</v>
      </c>
      <c r="H35" s="41" t="n">
        <v>0</v>
      </c>
      <c r="I35" s="41" t="n">
        <v>0</v>
      </c>
      <c r="J35" s="42" t="n">
        <v>4.6</v>
      </c>
      <c r="K35" s="43"/>
    </row>
    <row r="36" s="7" customFormat="true" ht="18" hidden="false" customHeight="false" outlineLevel="0" collapsed="false">
      <c r="A36" s="54" t="s">
        <v>33</v>
      </c>
      <c r="B36" s="55" t="n">
        <v>40</v>
      </c>
      <c r="C36" s="46" t="n">
        <v>3</v>
      </c>
      <c r="D36" s="46" t="n">
        <v>1.16</v>
      </c>
      <c r="E36" s="46" t="n">
        <v>20.56</v>
      </c>
      <c r="F36" s="46" t="n">
        <v>104.8</v>
      </c>
      <c r="G36" s="48" t="n">
        <v>0.04</v>
      </c>
      <c r="H36" s="48" t="n">
        <v>0.01</v>
      </c>
      <c r="I36" s="48" t="n">
        <v>0</v>
      </c>
      <c r="J36" s="49" t="n">
        <v>7.6</v>
      </c>
      <c r="K36" s="43" t="s">
        <v>34</v>
      </c>
    </row>
    <row r="37" s="7" customFormat="true" ht="18" hidden="false" customHeight="false" outlineLevel="0" collapsed="false">
      <c r="A37" s="66" t="s">
        <v>47</v>
      </c>
      <c r="B37" s="67" t="n">
        <f aca="false">SUM(B30:B36)</f>
        <v>760</v>
      </c>
      <c r="C37" s="68" t="n">
        <f aca="false">SUM(C30:C36)</f>
        <v>25.52</v>
      </c>
      <c r="D37" s="69" t="n">
        <f aca="false">SUM(D30:D36)</f>
        <v>39.02</v>
      </c>
      <c r="E37" s="69" t="n">
        <f aca="false">SUM(E30:E36)</f>
        <v>118.83</v>
      </c>
      <c r="F37" s="69" t="n">
        <f aca="false">SUM(F30:F36)</f>
        <v>938.73</v>
      </c>
      <c r="G37" s="68" t="n">
        <f aca="false">SUM(G30:G36)</f>
        <v>0.65</v>
      </c>
      <c r="H37" s="68" t="n">
        <f aca="false">SUM(H30:H36)</f>
        <v>0.27</v>
      </c>
      <c r="I37" s="68" t="n">
        <f aca="false">SUM(I30:I36)</f>
        <v>37.94</v>
      </c>
      <c r="J37" s="68" t="n">
        <f aca="false">SUM(J30:J36)</f>
        <v>98.79</v>
      </c>
      <c r="K37" s="70"/>
    </row>
    <row r="38" s="7" customFormat="true" ht="17.25" hidden="false" customHeight="true" outlineLevel="0" collapsed="false">
      <c r="A38" s="71" t="s">
        <v>48</v>
      </c>
      <c r="B38" s="56" t="n">
        <f aca="false">B37+B28</f>
        <v>1340</v>
      </c>
      <c r="C38" s="57" t="n">
        <f aca="false">C37+C28</f>
        <v>42.98</v>
      </c>
      <c r="D38" s="57" t="n">
        <f aca="false">D37+D28</f>
        <v>67.16</v>
      </c>
      <c r="E38" s="57" t="n">
        <f aca="false">E37+E28</f>
        <v>196.78</v>
      </c>
      <c r="F38" s="57" t="n">
        <f aca="false">F37+F28</f>
        <v>1413.53</v>
      </c>
      <c r="G38" s="33" t="n">
        <f aca="false">G37+G28</f>
        <v>4.655</v>
      </c>
      <c r="H38" s="33" t="n">
        <f aca="false">H37+H28</f>
        <v>0.684</v>
      </c>
      <c r="I38" s="33" t="n">
        <f aca="false">I37+I28</f>
        <v>57.35</v>
      </c>
      <c r="J38" s="35" t="n">
        <f aca="false">J37+J28</f>
        <v>467.74</v>
      </c>
      <c r="K38" s="72"/>
    </row>
    <row r="39" s="7" customFormat="true" ht="32.6" hidden="false" customHeight="true" outlineLevel="0" collapsed="false">
      <c r="A39" s="29" t="s">
        <v>49</v>
      </c>
      <c r="B39" s="73"/>
      <c r="C39" s="73"/>
      <c r="D39" s="73"/>
      <c r="E39" s="73"/>
      <c r="F39" s="74"/>
      <c r="G39" s="75"/>
      <c r="H39" s="75"/>
      <c r="I39" s="75"/>
      <c r="J39" s="76"/>
      <c r="K39" s="77"/>
    </row>
    <row r="40" s="7" customFormat="true" ht="27" hidden="false" customHeight="true" outlineLevel="0" collapsed="false">
      <c r="A40" s="58" t="s">
        <v>22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</row>
    <row r="41" s="7" customFormat="true" ht="18" hidden="false" customHeight="false" outlineLevel="0" collapsed="false">
      <c r="A41" s="65" t="s">
        <v>37</v>
      </c>
      <c r="B41" s="39" t="n">
        <v>60</v>
      </c>
      <c r="C41" s="41" t="n">
        <v>0.7</v>
      </c>
      <c r="D41" s="41" t="n">
        <v>0.1</v>
      </c>
      <c r="E41" s="41" t="n">
        <v>2.3</v>
      </c>
      <c r="F41" s="41" t="n">
        <v>12.8</v>
      </c>
      <c r="G41" s="41" t="n">
        <v>0.04</v>
      </c>
      <c r="H41" s="41" t="n">
        <v>0.02</v>
      </c>
      <c r="I41" s="41" t="n">
        <v>25</v>
      </c>
      <c r="J41" s="42" t="n">
        <v>8.4</v>
      </c>
      <c r="K41" s="43"/>
    </row>
    <row r="42" s="7" customFormat="true" ht="18" hidden="false" customHeight="false" outlineLevel="0" collapsed="false">
      <c r="A42" s="78" t="s">
        <v>50</v>
      </c>
      <c r="B42" s="52" t="n">
        <v>200</v>
      </c>
      <c r="C42" s="62" t="n">
        <v>18.01</v>
      </c>
      <c r="D42" s="62" t="n">
        <v>8.95</v>
      </c>
      <c r="E42" s="62" t="n">
        <v>36.45</v>
      </c>
      <c r="F42" s="62" t="n">
        <v>298.66</v>
      </c>
      <c r="G42" s="62" t="n">
        <v>0.14</v>
      </c>
      <c r="H42" s="62" t="n">
        <v>0.14</v>
      </c>
      <c r="I42" s="62" t="n">
        <v>6.5</v>
      </c>
      <c r="J42" s="63" t="n">
        <v>36.09</v>
      </c>
      <c r="K42" s="79" t="s">
        <v>51</v>
      </c>
    </row>
    <row r="43" s="7" customFormat="true" ht="18" hidden="false" customHeight="false" outlineLevel="0" collapsed="false">
      <c r="A43" s="51" t="s">
        <v>52</v>
      </c>
      <c r="B43" s="52" t="n">
        <v>200</v>
      </c>
      <c r="C43" s="41" t="n">
        <f aca="false">20.39*0.2</f>
        <v>4.078</v>
      </c>
      <c r="D43" s="41" t="n">
        <f aca="false">17.72*0.2</f>
        <v>3.544</v>
      </c>
      <c r="E43" s="41" t="n">
        <f aca="false">87.89*0.2</f>
        <v>17.578</v>
      </c>
      <c r="F43" s="41" t="n">
        <f aca="false">593*0.2</f>
        <v>118.6</v>
      </c>
      <c r="G43" s="47" t="n">
        <v>2.005</v>
      </c>
      <c r="H43" s="41" t="n">
        <f aca="false">0.94*0.2</f>
        <v>0.188</v>
      </c>
      <c r="I43" s="41" t="n">
        <f aca="false">7.94*0.2</f>
        <v>1.588</v>
      </c>
      <c r="J43" s="42" t="n">
        <v>152.22</v>
      </c>
      <c r="K43" s="53" t="s">
        <v>53</v>
      </c>
    </row>
    <row r="44" s="7" customFormat="true" ht="18" hidden="false" customHeight="false" outlineLevel="0" collapsed="false">
      <c r="A44" s="80" t="s">
        <v>33</v>
      </c>
      <c r="B44" s="81" t="n">
        <v>40</v>
      </c>
      <c r="C44" s="46" t="n">
        <v>3</v>
      </c>
      <c r="D44" s="46" t="n">
        <v>1.16</v>
      </c>
      <c r="E44" s="46" t="n">
        <v>20.56</v>
      </c>
      <c r="F44" s="46" t="n">
        <v>104.8</v>
      </c>
      <c r="G44" s="48" t="n">
        <v>0.04</v>
      </c>
      <c r="H44" s="48" t="n">
        <v>0.01</v>
      </c>
      <c r="I44" s="48" t="n">
        <v>0</v>
      </c>
      <c r="J44" s="49" t="n">
        <v>7.6</v>
      </c>
      <c r="K44" s="82" t="s">
        <v>34</v>
      </c>
    </row>
    <row r="45" s="7" customFormat="true" ht="18" hidden="false" customHeight="false" outlineLevel="0" collapsed="false">
      <c r="A45" s="83" t="s">
        <v>35</v>
      </c>
      <c r="B45" s="84" t="n">
        <f aca="false">SUM(B41:B44)</f>
        <v>500</v>
      </c>
      <c r="C45" s="69" t="n">
        <f aca="false">SUM(C41:C44)</f>
        <v>25.788</v>
      </c>
      <c r="D45" s="69" t="n">
        <f aca="false">SUM(D41:D44)</f>
        <v>13.754</v>
      </c>
      <c r="E45" s="69" t="n">
        <f aca="false">SUM(E41:E44)</f>
        <v>76.888</v>
      </c>
      <c r="F45" s="69" t="n">
        <f aca="false">SUM(F41:F44)</f>
        <v>534.86</v>
      </c>
      <c r="G45" s="69" t="n">
        <f aca="false">SUM(G41:G44)</f>
        <v>2.225</v>
      </c>
      <c r="H45" s="69" t="n">
        <f aca="false">SUM(H41:H44)</f>
        <v>0.358</v>
      </c>
      <c r="I45" s="69" t="n">
        <f aca="false">SUM(I41:I44)</f>
        <v>33.088</v>
      </c>
      <c r="J45" s="69" t="n">
        <f aca="false">SUM(J41:J44)</f>
        <v>204.31</v>
      </c>
      <c r="K45" s="85"/>
    </row>
    <row r="46" s="7" customFormat="true" ht="21" hidden="false" customHeight="true" outlineLevel="0" collapsed="false">
      <c r="A46" s="86" t="s">
        <v>36</v>
      </c>
      <c r="B46" s="86"/>
      <c r="C46" s="86"/>
      <c r="D46" s="87"/>
      <c r="E46" s="86" t="s">
        <v>36</v>
      </c>
      <c r="F46" s="86"/>
      <c r="G46" s="86"/>
      <c r="H46" s="86"/>
      <c r="I46" s="86"/>
      <c r="J46" s="86"/>
      <c r="K46" s="86"/>
    </row>
    <row r="47" s="7" customFormat="true" ht="18" hidden="false" customHeight="false" outlineLevel="0" collapsed="false">
      <c r="A47" s="65" t="s">
        <v>37</v>
      </c>
      <c r="B47" s="39" t="n">
        <v>60</v>
      </c>
      <c r="C47" s="41" t="n">
        <v>0.7</v>
      </c>
      <c r="D47" s="41" t="n">
        <v>0.1</v>
      </c>
      <c r="E47" s="41" t="n">
        <v>2.3</v>
      </c>
      <c r="F47" s="41" t="n">
        <v>12.8</v>
      </c>
      <c r="G47" s="41" t="n">
        <v>0.04</v>
      </c>
      <c r="H47" s="41" t="n">
        <v>0.02</v>
      </c>
      <c r="I47" s="41" t="n">
        <v>25</v>
      </c>
      <c r="J47" s="42" t="n">
        <v>8.4</v>
      </c>
      <c r="K47" s="43"/>
    </row>
    <row r="48" s="7" customFormat="true" ht="45" hidden="false" customHeight="true" outlineLevel="0" collapsed="false">
      <c r="A48" s="88" t="s">
        <v>54</v>
      </c>
      <c r="B48" s="89" t="n">
        <v>200</v>
      </c>
      <c r="C48" s="62" t="n">
        <v>2.15</v>
      </c>
      <c r="D48" s="62" t="n">
        <v>2.27</v>
      </c>
      <c r="E48" s="62" t="n">
        <v>13.96</v>
      </c>
      <c r="F48" s="62" t="n">
        <v>94.6</v>
      </c>
      <c r="G48" s="62" t="n">
        <v>0.09</v>
      </c>
      <c r="H48" s="62" t="n">
        <v>0.05</v>
      </c>
      <c r="I48" s="62" t="n">
        <v>6.6</v>
      </c>
      <c r="J48" s="63" t="n">
        <v>94.6</v>
      </c>
      <c r="K48" s="90" t="s">
        <v>55</v>
      </c>
    </row>
    <row r="49" s="7" customFormat="true" ht="26.85" hidden="false" customHeight="false" outlineLevel="0" collapsed="false">
      <c r="A49" s="88" t="s">
        <v>56</v>
      </c>
      <c r="B49" s="89" t="n">
        <v>100</v>
      </c>
      <c r="C49" s="62" t="n">
        <v>9.75</v>
      </c>
      <c r="D49" s="62" t="n">
        <v>4.96</v>
      </c>
      <c r="E49" s="62" t="n">
        <v>3.8</v>
      </c>
      <c r="F49" s="62" t="n">
        <v>105</v>
      </c>
      <c r="G49" s="62" t="n">
        <v>0.05</v>
      </c>
      <c r="H49" s="62" t="n">
        <v>0.05</v>
      </c>
      <c r="I49" s="62" t="n">
        <v>3.73</v>
      </c>
      <c r="J49" s="63" t="n">
        <v>39.07</v>
      </c>
      <c r="K49" s="90" t="s">
        <v>57</v>
      </c>
    </row>
    <row r="50" s="7" customFormat="true" ht="18" hidden="false" customHeight="false" outlineLevel="0" collapsed="false">
      <c r="A50" s="88" t="s">
        <v>58</v>
      </c>
      <c r="B50" s="89" t="n">
        <v>150</v>
      </c>
      <c r="C50" s="62" t="n">
        <v>3.6</v>
      </c>
      <c r="D50" s="62" t="n">
        <v>5.7</v>
      </c>
      <c r="E50" s="62" t="n">
        <v>24.5</v>
      </c>
      <c r="F50" s="62" t="n">
        <v>137.25</v>
      </c>
      <c r="G50" s="62" t="n">
        <v>0.14</v>
      </c>
      <c r="H50" s="62" t="n">
        <v>0.11</v>
      </c>
      <c r="I50" s="62" t="n">
        <v>18.15</v>
      </c>
      <c r="J50" s="63" t="n">
        <v>44.3</v>
      </c>
      <c r="K50" s="91" t="s">
        <v>59</v>
      </c>
    </row>
    <row r="51" s="7" customFormat="true" ht="33.55" hidden="false" customHeight="true" outlineLevel="0" collapsed="false">
      <c r="A51" s="65" t="s">
        <v>60</v>
      </c>
      <c r="B51" s="92" t="n">
        <v>200</v>
      </c>
      <c r="C51" s="41" t="n">
        <v>0.31</v>
      </c>
      <c r="D51" s="41" t="n">
        <v>0</v>
      </c>
      <c r="E51" s="41" t="n">
        <v>39.4</v>
      </c>
      <c r="F51" s="41" t="n">
        <v>160</v>
      </c>
      <c r="G51" s="41" t="n">
        <v>0.01</v>
      </c>
      <c r="H51" s="93" t="n">
        <v>0.02</v>
      </c>
      <c r="I51" s="41" t="n">
        <v>2.4</v>
      </c>
      <c r="J51" s="42" t="n">
        <v>22.46</v>
      </c>
      <c r="K51" s="53" t="s">
        <v>61</v>
      </c>
    </row>
    <row r="52" s="7" customFormat="true" ht="18" hidden="false" customHeight="false" outlineLevel="0" collapsed="false">
      <c r="A52" s="80" t="s">
        <v>33</v>
      </c>
      <c r="B52" s="81" t="n">
        <v>40</v>
      </c>
      <c r="C52" s="46" t="n">
        <v>3</v>
      </c>
      <c r="D52" s="46" t="n">
        <v>1.16</v>
      </c>
      <c r="E52" s="46" t="n">
        <v>20.56</v>
      </c>
      <c r="F52" s="46" t="n">
        <v>104.8</v>
      </c>
      <c r="G52" s="48" t="n">
        <v>0.04</v>
      </c>
      <c r="H52" s="48" t="n">
        <v>0.01</v>
      </c>
      <c r="I52" s="48" t="n">
        <v>0</v>
      </c>
      <c r="J52" s="49" t="n">
        <v>7.6</v>
      </c>
      <c r="K52" s="82" t="s">
        <v>34</v>
      </c>
    </row>
    <row r="53" s="7" customFormat="true" ht="18" hidden="false" customHeight="false" outlineLevel="0" collapsed="false">
      <c r="A53" s="65" t="s">
        <v>46</v>
      </c>
      <c r="B53" s="92" t="n">
        <v>20</v>
      </c>
      <c r="C53" s="40" t="n">
        <v>1.12</v>
      </c>
      <c r="D53" s="40" t="n">
        <v>0.22</v>
      </c>
      <c r="E53" s="40" t="n">
        <v>9.88</v>
      </c>
      <c r="F53" s="40" t="n">
        <v>45.98</v>
      </c>
      <c r="G53" s="41" t="n">
        <v>0.02</v>
      </c>
      <c r="H53" s="41" t="n">
        <v>0</v>
      </c>
      <c r="I53" s="41" t="n">
        <v>0</v>
      </c>
      <c r="J53" s="42" t="n">
        <v>4.6</v>
      </c>
      <c r="K53" s="82"/>
    </row>
    <row r="54" s="7" customFormat="true" ht="18" hidden="false" customHeight="false" outlineLevel="0" collapsed="false">
      <c r="A54" s="65" t="s">
        <v>29</v>
      </c>
      <c r="B54" s="92" t="n">
        <v>100</v>
      </c>
      <c r="C54" s="40" t="n">
        <v>0.4</v>
      </c>
      <c r="D54" s="40" t="n">
        <v>0.4</v>
      </c>
      <c r="E54" s="40" t="n">
        <v>9.8</v>
      </c>
      <c r="F54" s="40" t="n">
        <v>47</v>
      </c>
      <c r="G54" s="41" t="n">
        <v>0.03</v>
      </c>
      <c r="H54" s="41" t="n">
        <v>0.02</v>
      </c>
      <c r="I54" s="41" t="n">
        <v>10</v>
      </c>
      <c r="J54" s="42" t="n">
        <v>16</v>
      </c>
      <c r="K54" s="82" t="s">
        <v>30</v>
      </c>
    </row>
    <row r="55" s="7" customFormat="true" ht="18" hidden="false" customHeight="false" outlineLevel="0" collapsed="false">
      <c r="A55" s="83" t="s">
        <v>47</v>
      </c>
      <c r="B55" s="84" t="n">
        <f aca="false">SUM(B47:B54)</f>
        <v>870</v>
      </c>
      <c r="C55" s="69" t="n">
        <f aca="false">C47+C48+C49+C50+C51+C52+C53+C54</f>
        <v>21.03</v>
      </c>
      <c r="D55" s="69" t="n">
        <f aca="false">D47+D48+D49+D50+D51+D52+D53+D54</f>
        <v>14.81</v>
      </c>
      <c r="E55" s="69" t="n">
        <f aca="false">E47+E48+E49+E50+E51+E52+E53+E54</f>
        <v>124.2</v>
      </c>
      <c r="F55" s="69" t="n">
        <f aca="false">F47+F48+F49+F50+F51+F52+F53+F54</f>
        <v>707.43</v>
      </c>
      <c r="G55" s="69" t="n">
        <f aca="false">G47+G48+G49+G50+G51+G52+G53+G54</f>
        <v>0.42</v>
      </c>
      <c r="H55" s="69" t="n">
        <f aca="false">H47+H48+H49+H50+H51+H52+H53+H54</f>
        <v>0.28</v>
      </c>
      <c r="I55" s="69" t="n">
        <f aca="false">I47+I48+I49+I50+I51+I52+I53+I54</f>
        <v>65.88</v>
      </c>
      <c r="J55" s="69" t="n">
        <f aca="false">J47+J48+J49+J50+J51+J52+J53+J54</f>
        <v>237.03</v>
      </c>
      <c r="K55" s="85"/>
    </row>
    <row r="56" s="7" customFormat="true" ht="18" hidden="false" customHeight="false" outlineLevel="0" collapsed="false">
      <c r="A56" s="94" t="s">
        <v>62</v>
      </c>
      <c r="B56" s="84" t="n">
        <f aca="false">B55+B45</f>
        <v>1370</v>
      </c>
      <c r="C56" s="33" t="n">
        <f aca="false">C55+C45</f>
        <v>46.818</v>
      </c>
      <c r="D56" s="33" t="n">
        <f aca="false">D55+D45</f>
        <v>28.564</v>
      </c>
      <c r="E56" s="33" t="n">
        <f aca="false">E55+E45</f>
        <v>201.088</v>
      </c>
      <c r="F56" s="33" t="n">
        <f aca="false">F55+F45</f>
        <v>1242.29</v>
      </c>
      <c r="G56" s="33" t="n">
        <f aca="false">G55+G45</f>
        <v>2.645</v>
      </c>
      <c r="H56" s="33" t="n">
        <f aca="false">H55+H45</f>
        <v>0.638</v>
      </c>
      <c r="I56" s="33" t="n">
        <f aca="false">I55+I45</f>
        <v>98.968</v>
      </c>
      <c r="J56" s="35" t="n">
        <f aca="false">J55+J45</f>
        <v>441.34</v>
      </c>
      <c r="K56" s="95"/>
    </row>
    <row r="57" s="7" customFormat="true" ht="17.25" hidden="false" customHeight="true" outlineLevel="0" collapsed="false">
      <c r="A57" s="29" t="s">
        <v>63</v>
      </c>
      <c r="B57" s="31"/>
      <c r="C57" s="31"/>
      <c r="D57" s="31"/>
      <c r="E57" s="31"/>
      <c r="F57" s="31"/>
      <c r="G57" s="75"/>
      <c r="H57" s="75"/>
      <c r="I57" s="75"/>
      <c r="J57" s="76"/>
      <c r="K57" s="77"/>
    </row>
    <row r="58" s="7" customFormat="true" ht="31.5" hidden="false" customHeight="true" outlineLevel="0" collapsed="false">
      <c r="A58" s="86"/>
      <c r="B58" s="86"/>
      <c r="C58" s="86"/>
      <c r="D58" s="86"/>
      <c r="E58" s="86" t="s">
        <v>22</v>
      </c>
      <c r="F58" s="86"/>
      <c r="G58" s="86"/>
      <c r="H58" s="86"/>
      <c r="I58" s="86"/>
      <c r="J58" s="86"/>
      <c r="K58" s="86"/>
    </row>
    <row r="59" s="7" customFormat="true" ht="18" hidden="false" customHeight="false" outlineLevel="0" collapsed="false">
      <c r="A59" s="78" t="s">
        <v>37</v>
      </c>
      <c r="B59" s="39" t="n">
        <v>60</v>
      </c>
      <c r="C59" s="41" t="n">
        <v>0.7</v>
      </c>
      <c r="D59" s="41" t="n">
        <v>0.1</v>
      </c>
      <c r="E59" s="41" t="n">
        <v>2.3</v>
      </c>
      <c r="F59" s="41" t="n">
        <v>12.8</v>
      </c>
      <c r="G59" s="41" t="n">
        <v>0.04</v>
      </c>
      <c r="H59" s="41" t="n">
        <v>0.02</v>
      </c>
      <c r="I59" s="41" t="n">
        <v>25</v>
      </c>
      <c r="J59" s="42" t="n">
        <v>8.4</v>
      </c>
      <c r="K59" s="43"/>
    </row>
    <row r="60" s="7" customFormat="true" ht="18" hidden="false" customHeight="false" outlineLevel="0" collapsed="false">
      <c r="A60" s="51" t="s">
        <v>64</v>
      </c>
      <c r="B60" s="52" t="n">
        <v>90</v>
      </c>
      <c r="C60" s="62" t="n">
        <v>14.09</v>
      </c>
      <c r="D60" s="62" t="n">
        <v>14.5</v>
      </c>
      <c r="E60" s="62" t="n">
        <v>11.89</v>
      </c>
      <c r="F60" s="62" t="n">
        <v>252</v>
      </c>
      <c r="G60" s="62" t="n">
        <v>0.1</v>
      </c>
      <c r="H60" s="62" t="n">
        <v>0.01</v>
      </c>
      <c r="I60" s="62" t="n">
        <v>0.01</v>
      </c>
      <c r="J60" s="63" t="n">
        <v>6.8</v>
      </c>
      <c r="K60" s="79" t="s">
        <v>65</v>
      </c>
    </row>
    <row r="61" s="7" customFormat="true" ht="18" hidden="false" customHeight="false" outlineLevel="0" collapsed="false">
      <c r="A61" s="65" t="s">
        <v>66</v>
      </c>
      <c r="B61" s="92" t="n">
        <v>150</v>
      </c>
      <c r="C61" s="41" t="n">
        <v>6.6</v>
      </c>
      <c r="D61" s="41" t="n">
        <v>5.73</v>
      </c>
      <c r="E61" s="41" t="n">
        <v>37.88</v>
      </c>
      <c r="F61" s="41" t="n">
        <v>229.5</v>
      </c>
      <c r="G61" s="41" t="n">
        <v>0</v>
      </c>
      <c r="H61" s="41" t="n">
        <v>0.17</v>
      </c>
      <c r="I61" s="41" t="n">
        <v>0.02</v>
      </c>
      <c r="J61" s="42" t="n">
        <v>16.64</v>
      </c>
      <c r="K61" s="82" t="s">
        <v>43</v>
      </c>
    </row>
    <row r="62" s="7" customFormat="true" ht="18" hidden="false" customHeight="false" outlineLevel="0" collapsed="false">
      <c r="A62" s="80" t="s">
        <v>67</v>
      </c>
      <c r="B62" s="81" t="n">
        <v>200</v>
      </c>
      <c r="C62" s="96" t="n">
        <v>0.13</v>
      </c>
      <c r="D62" s="96" t="n">
        <v>0.02</v>
      </c>
      <c r="E62" s="96" t="n">
        <v>15.2</v>
      </c>
      <c r="F62" s="96" t="n">
        <v>62</v>
      </c>
      <c r="G62" s="96" t="n">
        <v>0</v>
      </c>
      <c r="H62" s="96" t="n">
        <v>0</v>
      </c>
      <c r="I62" s="96" t="n">
        <v>0.03</v>
      </c>
      <c r="J62" s="97" t="n">
        <v>11.1</v>
      </c>
      <c r="K62" s="98" t="s">
        <v>68</v>
      </c>
    </row>
    <row r="63" s="7" customFormat="true" ht="18" hidden="false" customHeight="false" outlineLevel="0" collapsed="false">
      <c r="A63" s="80" t="s">
        <v>33</v>
      </c>
      <c r="B63" s="81" t="n">
        <v>40</v>
      </c>
      <c r="C63" s="46" t="n">
        <v>3</v>
      </c>
      <c r="D63" s="46" t="n">
        <v>1.16</v>
      </c>
      <c r="E63" s="46" t="n">
        <v>20.56</v>
      </c>
      <c r="F63" s="46" t="n">
        <v>104.8</v>
      </c>
      <c r="G63" s="48" t="n">
        <v>0.04</v>
      </c>
      <c r="H63" s="48" t="n">
        <v>0.01</v>
      </c>
      <c r="I63" s="48" t="n">
        <v>0</v>
      </c>
      <c r="J63" s="49" t="n">
        <v>7.6</v>
      </c>
      <c r="K63" s="82" t="s">
        <v>34</v>
      </c>
    </row>
    <row r="64" s="7" customFormat="true" ht="18" hidden="false" customHeight="false" outlineLevel="0" collapsed="false">
      <c r="A64" s="83" t="s">
        <v>35</v>
      </c>
      <c r="B64" s="84" t="n">
        <f aca="false">SUM(B59:B63)</f>
        <v>540</v>
      </c>
      <c r="C64" s="69" t="n">
        <f aca="false">SUM(C59:C63)</f>
        <v>24.52</v>
      </c>
      <c r="D64" s="69" t="n">
        <f aca="false">SUM(D59:D63)</f>
        <v>21.51</v>
      </c>
      <c r="E64" s="69" t="n">
        <f aca="false">SUM(E59:E63)</f>
        <v>87.83</v>
      </c>
      <c r="F64" s="69" t="n">
        <f aca="false">SUM(F59:F63)</f>
        <v>661.1</v>
      </c>
      <c r="G64" s="69" t="n">
        <f aca="false">SUM(G59:G63)</f>
        <v>0.18</v>
      </c>
      <c r="H64" s="69" t="n">
        <f aca="false">SUM(H59:H63)</f>
        <v>0.21</v>
      </c>
      <c r="I64" s="69" t="n">
        <f aca="false">SUM(I59:I63)</f>
        <v>25.06</v>
      </c>
      <c r="J64" s="99" t="n">
        <f aca="false">SUM(J59:J63)</f>
        <v>50.54</v>
      </c>
      <c r="K64" s="85"/>
    </row>
    <row r="65" s="7" customFormat="true" ht="21.75" hidden="false" customHeight="true" outlineLevel="0" collapsed="false">
      <c r="A65" s="86"/>
      <c r="B65" s="86"/>
      <c r="C65" s="86"/>
      <c r="D65" s="86"/>
      <c r="E65" s="37" t="s">
        <v>36</v>
      </c>
      <c r="F65" s="86"/>
      <c r="G65" s="86"/>
      <c r="H65" s="86"/>
      <c r="I65" s="86"/>
      <c r="J65" s="100"/>
      <c r="K65" s="101"/>
    </row>
    <row r="66" s="7" customFormat="true" ht="18" hidden="false" customHeight="false" outlineLevel="0" collapsed="false">
      <c r="A66" s="78" t="s">
        <v>37</v>
      </c>
      <c r="B66" s="39" t="n">
        <v>60</v>
      </c>
      <c r="C66" s="41" t="n">
        <v>0.7</v>
      </c>
      <c r="D66" s="41" t="n">
        <v>0.1</v>
      </c>
      <c r="E66" s="41" t="n">
        <v>2.3</v>
      </c>
      <c r="F66" s="41" t="n">
        <v>12.8</v>
      </c>
      <c r="G66" s="41" t="n">
        <v>0.04</v>
      </c>
      <c r="H66" s="41" t="n">
        <v>0.02</v>
      </c>
      <c r="I66" s="41" t="n">
        <v>25</v>
      </c>
      <c r="J66" s="42" t="n">
        <v>8.4</v>
      </c>
      <c r="K66" s="43"/>
    </row>
    <row r="67" s="7" customFormat="true" ht="26.85" hidden="false" customHeight="false" outlineLevel="0" collapsed="false">
      <c r="A67" s="51" t="s">
        <v>69</v>
      </c>
      <c r="B67" s="52" t="n">
        <v>200</v>
      </c>
      <c r="C67" s="62" t="n">
        <f aca="false">21.96*0.2</f>
        <v>4.392</v>
      </c>
      <c r="D67" s="62" t="n">
        <f aca="false">21.08*0.2</f>
        <v>4.216</v>
      </c>
      <c r="E67" s="62" t="n">
        <v>13.23</v>
      </c>
      <c r="F67" s="62" t="n">
        <f aca="false">593*0.2</f>
        <v>118.6</v>
      </c>
      <c r="G67" s="62" t="n">
        <v>0.18</v>
      </c>
      <c r="H67" s="62" t="n">
        <v>0.06</v>
      </c>
      <c r="I67" s="62" t="n">
        <v>4.66</v>
      </c>
      <c r="J67" s="63" t="n">
        <v>34.14</v>
      </c>
      <c r="K67" s="53" t="s">
        <v>70</v>
      </c>
    </row>
    <row r="68" s="7" customFormat="true" ht="18" hidden="false" customHeight="false" outlineLevel="0" collapsed="false">
      <c r="A68" s="102" t="s">
        <v>71</v>
      </c>
      <c r="B68" s="103" t="n">
        <v>100</v>
      </c>
      <c r="C68" s="48" t="n">
        <v>24.96</v>
      </c>
      <c r="D68" s="48" t="n">
        <v>23.59</v>
      </c>
      <c r="E68" s="48" t="n">
        <v>0.08</v>
      </c>
      <c r="F68" s="48" t="n">
        <v>313</v>
      </c>
      <c r="G68" s="48" t="n">
        <v>0.04</v>
      </c>
      <c r="H68" s="48" t="n">
        <v>0.17</v>
      </c>
      <c r="I68" s="48" t="n">
        <v>25.6</v>
      </c>
      <c r="J68" s="49" t="n">
        <v>55.3</v>
      </c>
      <c r="K68" s="104" t="s">
        <v>72</v>
      </c>
    </row>
    <row r="69" s="7" customFormat="true" ht="18" hidden="false" customHeight="false" outlineLevel="0" collapsed="false">
      <c r="A69" s="102" t="s">
        <v>73</v>
      </c>
      <c r="B69" s="103" t="n">
        <v>150</v>
      </c>
      <c r="C69" s="41" t="n">
        <v>5.52</v>
      </c>
      <c r="D69" s="41" t="n">
        <f aca="false">30.1*0.15</f>
        <v>4.515</v>
      </c>
      <c r="E69" s="41" t="n">
        <f aca="false">176.3*0.15</f>
        <v>26.445</v>
      </c>
      <c r="F69" s="41" t="n">
        <v>168.45</v>
      </c>
      <c r="G69" s="41" t="n">
        <v>0.06</v>
      </c>
      <c r="H69" s="41" t="n">
        <v>0.03</v>
      </c>
      <c r="I69" s="41" t="n">
        <v>0</v>
      </c>
      <c r="J69" s="42" t="n">
        <v>4.86</v>
      </c>
      <c r="K69" s="53" t="s">
        <v>74</v>
      </c>
    </row>
    <row r="70" s="7" customFormat="true" ht="26.85" hidden="false" customHeight="false" outlineLevel="0" collapsed="false">
      <c r="A70" s="65" t="s">
        <v>75</v>
      </c>
      <c r="B70" s="92" t="n">
        <v>200</v>
      </c>
      <c r="C70" s="41" t="n">
        <v>0.6</v>
      </c>
      <c r="D70" s="41" t="n">
        <v>0.09</v>
      </c>
      <c r="E70" s="41" t="n">
        <v>32</v>
      </c>
      <c r="F70" s="41" t="n">
        <v>132.8</v>
      </c>
      <c r="G70" s="41" t="n">
        <f aca="false">0.06*0.2</f>
        <v>0.012</v>
      </c>
      <c r="H70" s="41" t="n">
        <v>0.2</v>
      </c>
      <c r="I70" s="41" t="n">
        <v>0.7</v>
      </c>
      <c r="J70" s="42" t="n">
        <v>32.4</v>
      </c>
      <c r="K70" s="53" t="s">
        <v>76</v>
      </c>
    </row>
    <row r="71" s="7" customFormat="true" ht="18" hidden="false" customHeight="false" outlineLevel="0" collapsed="false">
      <c r="A71" s="80" t="s">
        <v>33</v>
      </c>
      <c r="B71" s="81" t="n">
        <v>40</v>
      </c>
      <c r="C71" s="46" t="n">
        <v>3</v>
      </c>
      <c r="D71" s="46" t="n">
        <v>1.16</v>
      </c>
      <c r="E71" s="46" t="n">
        <v>20.56</v>
      </c>
      <c r="F71" s="46" t="n">
        <v>104.8</v>
      </c>
      <c r="G71" s="48" t="n">
        <v>0.04</v>
      </c>
      <c r="H71" s="48" t="n">
        <v>0.01</v>
      </c>
      <c r="I71" s="48" t="n">
        <v>0</v>
      </c>
      <c r="J71" s="49" t="n">
        <v>7.6</v>
      </c>
      <c r="K71" s="82" t="s">
        <v>34</v>
      </c>
    </row>
    <row r="72" s="7" customFormat="true" ht="18" hidden="false" customHeight="false" outlineLevel="0" collapsed="false">
      <c r="A72" s="65" t="s">
        <v>46</v>
      </c>
      <c r="B72" s="92" t="n">
        <v>20</v>
      </c>
      <c r="C72" s="40" t="n">
        <v>1.12</v>
      </c>
      <c r="D72" s="40" t="n">
        <v>0.22</v>
      </c>
      <c r="E72" s="40" t="n">
        <v>9.88</v>
      </c>
      <c r="F72" s="40" t="n">
        <v>45.98</v>
      </c>
      <c r="G72" s="41" t="n">
        <v>0.02</v>
      </c>
      <c r="H72" s="41" t="n">
        <v>0</v>
      </c>
      <c r="I72" s="41" t="n">
        <v>0</v>
      </c>
      <c r="J72" s="42" t="n">
        <v>4.6</v>
      </c>
      <c r="K72" s="82"/>
    </row>
    <row r="73" s="7" customFormat="true" ht="18" hidden="false" customHeight="false" outlineLevel="0" collapsed="false">
      <c r="A73" s="83" t="s">
        <v>47</v>
      </c>
      <c r="B73" s="84" t="n">
        <f aca="false">SUM(B66:B72)</f>
        <v>770</v>
      </c>
      <c r="C73" s="69" t="n">
        <f aca="false">SUM(C66:C72)</f>
        <v>40.292</v>
      </c>
      <c r="D73" s="69" t="n">
        <f aca="false">SUM(D66:D72)</f>
        <v>33.891</v>
      </c>
      <c r="E73" s="69" t="n">
        <f aca="false">SUM(E66:E72)</f>
        <v>104.495</v>
      </c>
      <c r="F73" s="69" t="n">
        <f aca="false">SUM(F66:F72)</f>
        <v>896.43</v>
      </c>
      <c r="G73" s="69" t="n">
        <f aca="false">SUM(G66:G72)</f>
        <v>0.392</v>
      </c>
      <c r="H73" s="69" t="n">
        <f aca="false">SUM(H66:H72)</f>
        <v>0.49</v>
      </c>
      <c r="I73" s="69" t="n">
        <f aca="false">SUM(I66:I72)</f>
        <v>55.96</v>
      </c>
      <c r="J73" s="99" t="n">
        <f aca="false">SUM(J66:J72)</f>
        <v>147.3</v>
      </c>
      <c r="K73" s="85"/>
    </row>
    <row r="74" s="7" customFormat="true" ht="18" hidden="false" customHeight="false" outlineLevel="0" collapsed="false">
      <c r="A74" s="94" t="s">
        <v>77</v>
      </c>
      <c r="B74" s="84" t="n">
        <f aca="false">B73+B64</f>
        <v>1310</v>
      </c>
      <c r="C74" s="33" t="n">
        <f aca="false">C73+C64</f>
        <v>64.812</v>
      </c>
      <c r="D74" s="33" t="n">
        <f aca="false">D73+D64</f>
        <v>55.401</v>
      </c>
      <c r="E74" s="33" t="n">
        <f aca="false">E73+E64</f>
        <v>192.325</v>
      </c>
      <c r="F74" s="33" t="n">
        <f aca="false">F73+F64</f>
        <v>1557.53</v>
      </c>
      <c r="G74" s="33" t="n">
        <f aca="false">G73+G64</f>
        <v>0.572</v>
      </c>
      <c r="H74" s="33" t="n">
        <f aca="false">H73+H64</f>
        <v>0.7</v>
      </c>
      <c r="I74" s="33" t="n">
        <f aca="false">I73+I64</f>
        <v>81.02</v>
      </c>
      <c r="J74" s="35" t="n">
        <f aca="false">J73+J64</f>
        <v>197.84</v>
      </c>
      <c r="K74" s="105"/>
    </row>
    <row r="75" s="7" customFormat="true" ht="16.5" hidden="false" customHeight="true" outlineLevel="0" collapsed="false">
      <c r="A75" s="29" t="s">
        <v>78</v>
      </c>
      <c r="B75" s="31"/>
      <c r="C75" s="31"/>
      <c r="D75" s="31"/>
      <c r="E75" s="31"/>
      <c r="F75" s="31"/>
      <c r="G75" s="106"/>
      <c r="H75" s="106"/>
      <c r="I75" s="106"/>
      <c r="J75" s="107"/>
      <c r="K75" s="101"/>
    </row>
    <row r="76" s="7" customFormat="true" ht="27.75" hidden="false" customHeight="true" outlineLevel="0" collapsed="false">
      <c r="A76" s="29"/>
      <c r="B76" s="86"/>
      <c r="C76" s="86"/>
      <c r="D76" s="86"/>
      <c r="E76" s="86" t="s">
        <v>22</v>
      </c>
      <c r="F76" s="86"/>
      <c r="G76" s="86"/>
      <c r="H76" s="86"/>
      <c r="I76" s="86"/>
      <c r="J76" s="100"/>
      <c r="K76" s="101"/>
    </row>
    <row r="77" s="7" customFormat="true" ht="42.9" hidden="false" customHeight="true" outlineLevel="0" collapsed="false">
      <c r="A77" s="51" t="s">
        <v>79</v>
      </c>
      <c r="B77" s="52" t="n">
        <v>150</v>
      </c>
      <c r="C77" s="62" t="n">
        <v>15.6</v>
      </c>
      <c r="D77" s="62" t="n">
        <v>14.8</v>
      </c>
      <c r="E77" s="62" t="n">
        <v>49.05</v>
      </c>
      <c r="F77" s="62" t="n">
        <v>392.14</v>
      </c>
      <c r="G77" s="62" t="n">
        <v>0.11</v>
      </c>
      <c r="H77" s="62" t="n">
        <v>0.03</v>
      </c>
      <c r="I77" s="62" t="n">
        <v>1.36</v>
      </c>
      <c r="J77" s="63" t="n">
        <v>257.26</v>
      </c>
      <c r="K77" s="79" t="s">
        <v>80</v>
      </c>
    </row>
    <row r="78" s="7" customFormat="true" ht="18.75" hidden="false" customHeight="true" outlineLevel="0" collapsed="false">
      <c r="A78" s="65" t="s">
        <v>29</v>
      </c>
      <c r="B78" s="92" t="n">
        <v>100</v>
      </c>
      <c r="C78" s="40" t="n">
        <v>0.4</v>
      </c>
      <c r="D78" s="40" t="n">
        <v>0.4</v>
      </c>
      <c r="E78" s="40" t="n">
        <v>9.8</v>
      </c>
      <c r="F78" s="40" t="n">
        <v>47</v>
      </c>
      <c r="G78" s="41" t="n">
        <v>0.03</v>
      </c>
      <c r="H78" s="41" t="n">
        <v>0.02</v>
      </c>
      <c r="I78" s="41" t="n">
        <v>10</v>
      </c>
      <c r="J78" s="42" t="n">
        <v>16</v>
      </c>
      <c r="K78" s="82" t="s">
        <v>30</v>
      </c>
    </row>
    <row r="79" s="7" customFormat="true" ht="18" hidden="false" customHeight="false" outlineLevel="0" collapsed="false">
      <c r="A79" s="65" t="s">
        <v>81</v>
      </c>
      <c r="B79" s="96" t="n">
        <v>200</v>
      </c>
      <c r="C79" s="96" t="n">
        <v>0.07</v>
      </c>
      <c r="D79" s="96" t="n">
        <v>0.02</v>
      </c>
      <c r="E79" s="96" t="n">
        <v>15</v>
      </c>
      <c r="F79" s="96" t="n">
        <v>60</v>
      </c>
      <c r="G79" s="96" t="n">
        <v>0.03</v>
      </c>
      <c r="H79" s="96" t="n">
        <v>0</v>
      </c>
      <c r="I79" s="96" t="n">
        <v>0</v>
      </c>
      <c r="J79" s="97" t="n">
        <v>11.1</v>
      </c>
      <c r="K79" s="98" t="s">
        <v>82</v>
      </c>
    </row>
    <row r="80" s="7" customFormat="true" ht="18" hidden="false" customHeight="false" outlineLevel="0" collapsed="false">
      <c r="A80" s="80" t="s">
        <v>33</v>
      </c>
      <c r="B80" s="81" t="n">
        <v>40</v>
      </c>
      <c r="C80" s="46" t="n">
        <v>3</v>
      </c>
      <c r="D80" s="46" t="n">
        <v>1.16</v>
      </c>
      <c r="E80" s="96" t="n">
        <v>16</v>
      </c>
      <c r="F80" s="46" t="n">
        <v>104.8</v>
      </c>
      <c r="G80" s="48" t="n">
        <v>0.04</v>
      </c>
      <c r="H80" s="48" t="n">
        <v>0.01</v>
      </c>
      <c r="I80" s="96" t="n">
        <v>10.6</v>
      </c>
      <c r="J80" s="49" t="n">
        <v>7.6</v>
      </c>
      <c r="K80" s="82" t="s">
        <v>34</v>
      </c>
    </row>
    <row r="81" s="7" customFormat="true" ht="18" hidden="false" customHeight="false" outlineLevel="0" collapsed="false">
      <c r="A81" s="83" t="s">
        <v>35</v>
      </c>
      <c r="B81" s="84" t="n">
        <f aca="false">SUM(B77:B80)</f>
        <v>490</v>
      </c>
      <c r="C81" s="69" t="n">
        <f aca="false">SUM(C77:C80)</f>
        <v>19.07</v>
      </c>
      <c r="D81" s="69" t="n">
        <f aca="false">SUM(D77:D80)</f>
        <v>16.38</v>
      </c>
      <c r="E81" s="108" t="n">
        <f aca="false">SUM(E77:E80)</f>
        <v>89.85</v>
      </c>
      <c r="F81" s="69" t="n">
        <f aca="false">SUM(F77:F80)</f>
        <v>603.94</v>
      </c>
      <c r="G81" s="69" t="n">
        <f aca="false">SUM(G77:G80)</f>
        <v>0.21</v>
      </c>
      <c r="H81" s="69" t="n">
        <f aca="false">SUM(H77:H80)</f>
        <v>0.06</v>
      </c>
      <c r="I81" s="96" t="n">
        <v>11.6</v>
      </c>
      <c r="J81" s="99" t="n">
        <f aca="false">SUM(J77:J80)</f>
        <v>291.96</v>
      </c>
      <c r="K81" s="85"/>
    </row>
    <row r="82" s="7" customFormat="true" ht="24" hidden="false" customHeight="true" outlineLevel="0" collapsed="false">
      <c r="A82" s="86"/>
      <c r="B82" s="86"/>
      <c r="C82" s="86"/>
      <c r="D82" s="86"/>
      <c r="E82" s="96"/>
      <c r="F82" s="86"/>
      <c r="G82" s="86"/>
      <c r="H82" s="86"/>
      <c r="I82" s="86"/>
      <c r="J82" s="100"/>
      <c r="K82" s="101"/>
    </row>
    <row r="83" s="7" customFormat="true" ht="18" hidden="false" customHeight="false" outlineLevel="0" collapsed="false">
      <c r="A83" s="51" t="s">
        <v>37</v>
      </c>
      <c r="B83" s="39" t="n">
        <v>60</v>
      </c>
      <c r="C83" s="41" t="n">
        <v>0.7</v>
      </c>
      <c r="D83" s="41" t="n">
        <v>0.1</v>
      </c>
      <c r="E83" s="41" t="n">
        <v>2.3</v>
      </c>
      <c r="F83" s="41" t="n">
        <v>12.8</v>
      </c>
      <c r="G83" s="41" t="n">
        <v>0.04</v>
      </c>
      <c r="H83" s="41" t="n">
        <v>0.02</v>
      </c>
      <c r="I83" s="41" t="n">
        <v>25</v>
      </c>
      <c r="J83" s="42" t="n">
        <v>8.4</v>
      </c>
      <c r="K83" s="43"/>
    </row>
    <row r="84" s="7" customFormat="true" ht="26.85" hidden="false" customHeight="false" outlineLevel="0" collapsed="false">
      <c r="A84" s="51" t="s">
        <v>83</v>
      </c>
      <c r="B84" s="52" t="n">
        <v>200</v>
      </c>
      <c r="C84" s="62" t="n">
        <v>1.44</v>
      </c>
      <c r="D84" s="62" t="n">
        <v>3.94</v>
      </c>
      <c r="E84" s="96" t="n">
        <v>20</v>
      </c>
      <c r="F84" s="62" t="n">
        <v>83</v>
      </c>
      <c r="G84" s="62" t="n">
        <v>0.05</v>
      </c>
      <c r="H84" s="62" t="n">
        <v>0.04</v>
      </c>
      <c r="I84" s="62" t="n">
        <v>8.54</v>
      </c>
      <c r="J84" s="63" t="n">
        <v>39.78</v>
      </c>
      <c r="K84" s="109" t="s">
        <v>39</v>
      </c>
    </row>
    <row r="85" s="7" customFormat="true" ht="18" hidden="false" customHeight="false" outlineLevel="0" collapsed="false">
      <c r="A85" s="51" t="s">
        <v>84</v>
      </c>
      <c r="B85" s="52" t="n">
        <v>100</v>
      </c>
      <c r="C85" s="41" t="n">
        <v>7.39</v>
      </c>
      <c r="D85" s="41" t="n">
        <v>8.19</v>
      </c>
      <c r="E85" s="96" t="n">
        <v>21</v>
      </c>
      <c r="F85" s="41" t="n">
        <v>142.73</v>
      </c>
      <c r="G85" s="41" t="n">
        <v>0.05</v>
      </c>
      <c r="H85" s="41" t="n">
        <v>0.12</v>
      </c>
      <c r="I85" s="41" t="n">
        <v>0.71</v>
      </c>
      <c r="J85" s="42" t="n">
        <v>36.58</v>
      </c>
      <c r="K85" s="53" t="s">
        <v>85</v>
      </c>
    </row>
    <row r="86" s="7" customFormat="true" ht="18" hidden="false" customHeight="false" outlineLevel="0" collapsed="false">
      <c r="A86" s="51" t="s">
        <v>86</v>
      </c>
      <c r="B86" s="52" t="n">
        <v>150</v>
      </c>
      <c r="C86" s="110" t="n">
        <f aca="false">19.06*0.15</f>
        <v>2.859</v>
      </c>
      <c r="D86" s="110" t="n">
        <v>4.32</v>
      </c>
      <c r="E86" s="96" t="n">
        <v>22</v>
      </c>
      <c r="F86" s="110" t="n">
        <f aca="false">949*0.15</f>
        <v>142.35</v>
      </c>
      <c r="G86" s="110" t="n">
        <v>0.15</v>
      </c>
      <c r="H86" s="110" t="n">
        <v>0.09</v>
      </c>
      <c r="I86" s="110" t="n">
        <v>21</v>
      </c>
      <c r="J86" s="111" t="n">
        <v>14.64</v>
      </c>
      <c r="K86" s="53" t="s">
        <v>87</v>
      </c>
    </row>
    <row r="87" s="7" customFormat="true" ht="26.85" hidden="false" customHeight="false" outlineLevel="0" collapsed="false">
      <c r="A87" s="38" t="s">
        <v>88</v>
      </c>
      <c r="B87" s="92" t="n">
        <v>200</v>
      </c>
      <c r="C87" s="41" t="n">
        <f aca="false">0.8*0.2</f>
        <v>0.16</v>
      </c>
      <c r="D87" s="41" t="n">
        <f aca="false">0.8*0.2</f>
        <v>0.16</v>
      </c>
      <c r="E87" s="96" t="n">
        <v>27.88</v>
      </c>
      <c r="F87" s="41" t="n">
        <v>114.6</v>
      </c>
      <c r="G87" s="41" t="n">
        <f aca="false">0.06*0.2</f>
        <v>0.012</v>
      </c>
      <c r="H87" s="41" t="n">
        <f aca="false">0.04*0.2</f>
        <v>0.008</v>
      </c>
      <c r="I87" s="41" t="n">
        <f aca="false">4.5*0.2</f>
        <v>0.9</v>
      </c>
      <c r="J87" s="42" t="n">
        <v>14.18</v>
      </c>
      <c r="K87" s="53" t="s">
        <v>89</v>
      </c>
    </row>
    <row r="88" s="7" customFormat="true" ht="18" hidden="false" customHeight="false" outlineLevel="0" collapsed="false">
      <c r="A88" s="65" t="s">
        <v>46</v>
      </c>
      <c r="B88" s="52" t="n">
        <v>20</v>
      </c>
      <c r="C88" s="40" t="n">
        <v>1.12</v>
      </c>
      <c r="D88" s="40" t="n">
        <v>0.22</v>
      </c>
      <c r="E88" s="96" t="n">
        <v>24</v>
      </c>
      <c r="F88" s="40" t="n">
        <v>45.98</v>
      </c>
      <c r="G88" s="41" t="n">
        <v>0.02</v>
      </c>
      <c r="H88" s="41" t="n">
        <v>0</v>
      </c>
      <c r="I88" s="41" t="n">
        <v>0</v>
      </c>
      <c r="J88" s="42" t="n">
        <v>4.6</v>
      </c>
      <c r="K88" s="53"/>
    </row>
    <row r="89" s="7" customFormat="true" ht="18" hidden="false" customHeight="false" outlineLevel="0" collapsed="false">
      <c r="A89" s="51" t="s">
        <v>33</v>
      </c>
      <c r="B89" s="52" t="n">
        <v>40</v>
      </c>
      <c r="C89" s="46" t="n">
        <v>3</v>
      </c>
      <c r="D89" s="46" t="n">
        <v>1.16</v>
      </c>
      <c r="E89" s="96" t="n">
        <v>25</v>
      </c>
      <c r="F89" s="46" t="n">
        <v>104.8</v>
      </c>
      <c r="G89" s="48" t="n">
        <v>0.04</v>
      </c>
      <c r="H89" s="48" t="n">
        <v>0.01</v>
      </c>
      <c r="I89" s="48" t="n">
        <v>0</v>
      </c>
      <c r="J89" s="49" t="n">
        <v>7.6</v>
      </c>
      <c r="K89" s="53" t="s">
        <v>34</v>
      </c>
    </row>
    <row r="90" s="7" customFormat="true" ht="18" hidden="false" customHeight="false" outlineLevel="0" collapsed="false">
      <c r="A90" s="112" t="s">
        <v>47</v>
      </c>
      <c r="B90" s="84" t="n">
        <v>770</v>
      </c>
      <c r="C90" s="69" t="n">
        <f aca="false">SUM(C83:C89)</f>
        <v>16.669</v>
      </c>
      <c r="D90" s="69" t="n">
        <f aca="false">SUM(D83:D89)</f>
        <v>18.09</v>
      </c>
      <c r="E90" s="96" t="n">
        <v>26</v>
      </c>
      <c r="F90" s="69" t="n">
        <f aca="false">SUM(F83:F89)</f>
        <v>646.26</v>
      </c>
      <c r="G90" s="69" t="n">
        <f aca="false">SUM(G83:G89)</f>
        <v>0.362</v>
      </c>
      <c r="H90" s="69" t="n">
        <f aca="false">SUM(H83:H89)</f>
        <v>0.288</v>
      </c>
      <c r="I90" s="69" t="n">
        <f aca="false">SUM(I83:I89)</f>
        <v>56.15</v>
      </c>
      <c r="J90" s="99" t="n">
        <f aca="false">SUM(J83:J89)</f>
        <v>125.78</v>
      </c>
      <c r="K90" s="113"/>
    </row>
    <row r="91" s="7" customFormat="true" ht="18" hidden="false" customHeight="false" outlineLevel="0" collapsed="false">
      <c r="A91" s="31" t="s">
        <v>90</v>
      </c>
      <c r="B91" s="84"/>
      <c r="C91" s="33" t="n">
        <f aca="false">C90+C81</f>
        <v>35.739</v>
      </c>
      <c r="D91" s="33" t="n">
        <f aca="false">D90+D81</f>
        <v>34.47</v>
      </c>
      <c r="E91" s="96" t="n">
        <v>27</v>
      </c>
      <c r="F91" s="33" t="n">
        <f aca="false">F90+F81</f>
        <v>1250.2</v>
      </c>
      <c r="G91" s="33" t="n">
        <f aca="false">G90+G81</f>
        <v>0.572</v>
      </c>
      <c r="H91" s="33" t="n">
        <f aca="false">H90+H81</f>
        <v>0.348</v>
      </c>
      <c r="I91" s="33" t="n">
        <f aca="false">I90+I81</f>
        <v>67.75</v>
      </c>
      <c r="J91" s="35" t="n">
        <f aca="false">J90+J81</f>
        <v>417.74</v>
      </c>
      <c r="K91" s="105"/>
    </row>
    <row r="92" s="7" customFormat="true" ht="41" hidden="false" customHeight="true" outlineLevel="0" collapsed="false">
      <c r="A92" s="29" t="s">
        <v>91</v>
      </c>
      <c r="B92" s="31"/>
      <c r="C92" s="31"/>
      <c r="D92" s="31"/>
      <c r="E92" s="31"/>
      <c r="F92" s="31"/>
      <c r="G92" s="75"/>
      <c r="H92" s="75"/>
      <c r="I92" s="75"/>
      <c r="J92" s="76"/>
      <c r="K92" s="77"/>
    </row>
    <row r="93" s="7" customFormat="true" ht="29.25" hidden="false" customHeight="true" outlineLevel="0" collapsed="false">
      <c r="A93" s="86"/>
      <c r="B93" s="86"/>
      <c r="C93" s="86"/>
      <c r="D93" s="86"/>
      <c r="E93" s="86" t="s">
        <v>22</v>
      </c>
      <c r="F93" s="86"/>
      <c r="G93" s="86"/>
      <c r="H93" s="86"/>
      <c r="I93" s="86"/>
      <c r="J93" s="100"/>
      <c r="K93" s="77"/>
    </row>
    <row r="94" s="7" customFormat="true" ht="18" hidden="false" customHeight="false" outlineLevel="0" collapsed="false">
      <c r="A94" s="51" t="s">
        <v>37</v>
      </c>
      <c r="B94" s="39" t="n">
        <v>60</v>
      </c>
      <c r="C94" s="41" t="n">
        <v>0.7</v>
      </c>
      <c r="D94" s="41" t="n">
        <v>0.1</v>
      </c>
      <c r="E94" s="41" t="n">
        <v>2.3</v>
      </c>
      <c r="F94" s="41" t="n">
        <v>12.8</v>
      </c>
      <c r="G94" s="41" t="n">
        <v>0.04</v>
      </c>
      <c r="H94" s="41" t="n">
        <v>0.02</v>
      </c>
      <c r="I94" s="41" t="n">
        <v>25</v>
      </c>
      <c r="J94" s="42" t="n">
        <v>8.4</v>
      </c>
      <c r="K94" s="43"/>
    </row>
    <row r="95" s="7" customFormat="true" ht="18" hidden="false" customHeight="false" outlineLevel="0" collapsed="false">
      <c r="A95" s="51" t="s">
        <v>92</v>
      </c>
      <c r="B95" s="39" t="n">
        <v>100</v>
      </c>
      <c r="C95" s="41" t="n">
        <v>10.54</v>
      </c>
      <c r="D95" s="41" t="n">
        <v>28.19</v>
      </c>
      <c r="E95" s="41" t="n">
        <v>2.88</v>
      </c>
      <c r="F95" s="41" t="n">
        <v>309</v>
      </c>
      <c r="G95" s="41" t="n">
        <v>0.28</v>
      </c>
      <c r="H95" s="41" t="n">
        <v>0.02</v>
      </c>
      <c r="I95" s="41" t="n">
        <v>0.92</v>
      </c>
      <c r="J95" s="42" t="n">
        <v>20</v>
      </c>
      <c r="K95" s="43" t="s">
        <v>93</v>
      </c>
    </row>
    <row r="96" s="7" customFormat="true" ht="32.6" hidden="false" customHeight="true" outlineLevel="0" collapsed="false">
      <c r="A96" s="65" t="s">
        <v>94</v>
      </c>
      <c r="B96" s="92" t="n">
        <v>150</v>
      </c>
      <c r="C96" s="41" t="n">
        <f aca="false">42.1*0.15</f>
        <v>6.315</v>
      </c>
      <c r="D96" s="41" t="n">
        <f aca="false">30.03*0.15</f>
        <v>4.5045</v>
      </c>
      <c r="E96" s="41" t="n">
        <v>38.85</v>
      </c>
      <c r="F96" s="41" t="n">
        <v>221</v>
      </c>
      <c r="G96" s="41" t="n">
        <f aca="false">0.82*0.15</f>
        <v>0.123</v>
      </c>
      <c r="H96" s="41" t="n">
        <v>0.05</v>
      </c>
      <c r="I96" s="41" t="n">
        <v>0</v>
      </c>
      <c r="J96" s="42" t="n">
        <v>24.05</v>
      </c>
      <c r="K96" s="82" t="s">
        <v>43</v>
      </c>
    </row>
    <row r="97" s="7" customFormat="true" ht="18" hidden="false" customHeight="false" outlineLevel="0" collapsed="false">
      <c r="A97" s="80" t="s">
        <v>95</v>
      </c>
      <c r="B97" s="81" t="n">
        <v>200</v>
      </c>
      <c r="C97" s="96" t="n">
        <v>0.13</v>
      </c>
      <c r="D97" s="96" t="n">
        <v>0.02</v>
      </c>
      <c r="E97" s="96" t="n">
        <v>15.2</v>
      </c>
      <c r="F97" s="96" t="n">
        <v>62</v>
      </c>
      <c r="G97" s="96" t="n">
        <v>0</v>
      </c>
      <c r="H97" s="96" t="n">
        <v>0</v>
      </c>
      <c r="I97" s="96" t="n">
        <v>0.03</v>
      </c>
      <c r="J97" s="97" t="n">
        <v>11.1</v>
      </c>
      <c r="K97" s="98" t="s">
        <v>68</v>
      </c>
    </row>
    <row r="98" s="7" customFormat="true" ht="18" hidden="false" customHeight="false" outlineLevel="0" collapsed="false">
      <c r="A98" s="51" t="s">
        <v>33</v>
      </c>
      <c r="B98" s="52" t="n">
        <v>40</v>
      </c>
      <c r="C98" s="96" t="n">
        <v>1.07</v>
      </c>
      <c r="D98" s="46" t="n">
        <v>1.16</v>
      </c>
      <c r="E98" s="46" t="n">
        <v>20.56</v>
      </c>
      <c r="F98" s="46" t="n">
        <v>104.8</v>
      </c>
      <c r="G98" s="48" t="n">
        <v>0.04</v>
      </c>
      <c r="H98" s="48" t="n">
        <v>0.01</v>
      </c>
      <c r="I98" s="48" t="n">
        <v>0</v>
      </c>
      <c r="J98" s="49" t="n">
        <v>7.6</v>
      </c>
      <c r="K98" s="53" t="s">
        <v>34</v>
      </c>
    </row>
    <row r="99" s="7" customFormat="true" ht="18" hidden="false" customHeight="false" outlineLevel="0" collapsed="false">
      <c r="A99" s="112" t="s">
        <v>35</v>
      </c>
      <c r="B99" s="84" t="n">
        <f aca="false">SUM(B94:B98)</f>
        <v>550</v>
      </c>
      <c r="C99" s="96" t="n">
        <f aca="false">SUM(C94:C98)</f>
        <v>18.755</v>
      </c>
      <c r="D99" s="69" t="n">
        <f aca="false">SUM(D94:D98)</f>
        <v>33.9745</v>
      </c>
      <c r="E99" s="69" t="n">
        <f aca="false">SUM(E94:E98)</f>
        <v>79.79</v>
      </c>
      <c r="F99" s="69" t="n">
        <f aca="false">SUM(F94:F98)</f>
        <v>709.6</v>
      </c>
      <c r="G99" s="69" t="n">
        <f aca="false">SUM(G94:G98)</f>
        <v>0.483</v>
      </c>
      <c r="H99" s="69" t="n">
        <f aca="false">SUM(H94:H98)</f>
        <v>0.1</v>
      </c>
      <c r="I99" s="69" t="n">
        <f aca="false">SUM(I94:I98)</f>
        <v>25.95</v>
      </c>
      <c r="J99" s="99" t="n">
        <f aca="false">SUM(J94:J98)</f>
        <v>71.15</v>
      </c>
      <c r="K99" s="85"/>
    </row>
    <row r="100" s="7" customFormat="true" ht="21" hidden="false" customHeight="true" outlineLevel="0" collapsed="false">
      <c r="A100" s="86"/>
      <c r="B100" s="86"/>
      <c r="C100" s="86"/>
      <c r="D100" s="86"/>
      <c r="E100" s="37" t="s">
        <v>36</v>
      </c>
      <c r="F100" s="86"/>
      <c r="G100" s="86"/>
      <c r="H100" s="86"/>
      <c r="I100" s="86"/>
      <c r="J100" s="100"/>
      <c r="K100" s="86"/>
    </row>
    <row r="101" s="7" customFormat="true" ht="20.25" hidden="false" customHeight="true" outlineLevel="0" collapsed="false">
      <c r="A101" s="51" t="s">
        <v>37</v>
      </c>
      <c r="B101" s="39" t="n">
        <v>60</v>
      </c>
      <c r="C101" s="41" t="n">
        <v>0.7</v>
      </c>
      <c r="D101" s="41" t="n">
        <v>0.1</v>
      </c>
      <c r="E101" s="41" t="n">
        <v>2.3</v>
      </c>
      <c r="F101" s="41" t="n">
        <v>12.8</v>
      </c>
      <c r="G101" s="41" t="n">
        <v>0.04</v>
      </c>
      <c r="H101" s="41" t="n">
        <v>0.02</v>
      </c>
      <c r="I101" s="41" t="n">
        <v>25</v>
      </c>
      <c r="J101" s="42" t="n">
        <v>8.4</v>
      </c>
      <c r="K101" s="43"/>
    </row>
    <row r="102" s="7" customFormat="true" ht="18" hidden="false" customHeight="false" outlineLevel="0" collapsed="false">
      <c r="A102" s="78" t="s">
        <v>96</v>
      </c>
      <c r="B102" s="52" t="n">
        <v>200</v>
      </c>
      <c r="C102" s="62" t="n">
        <v>1.61</v>
      </c>
      <c r="D102" s="62" t="n">
        <v>4.07</v>
      </c>
      <c r="E102" s="62" t="n">
        <v>9.58</v>
      </c>
      <c r="F102" s="62" t="n">
        <v>85.8</v>
      </c>
      <c r="G102" s="62" t="n">
        <v>0.07</v>
      </c>
      <c r="H102" s="62" t="n">
        <v>0.05</v>
      </c>
      <c r="I102" s="62" t="n">
        <v>6.7</v>
      </c>
      <c r="J102" s="63" t="n">
        <v>23.32</v>
      </c>
      <c r="K102" s="79" t="s">
        <v>97</v>
      </c>
    </row>
    <row r="103" s="7" customFormat="true" ht="18" hidden="false" customHeight="false" outlineLevel="0" collapsed="false">
      <c r="A103" s="78" t="s">
        <v>98</v>
      </c>
      <c r="B103" s="52" t="n">
        <v>100</v>
      </c>
      <c r="C103" s="41" t="n">
        <v>11.7</v>
      </c>
      <c r="D103" s="41" t="n">
        <v>10.11</v>
      </c>
      <c r="E103" s="41" t="n">
        <v>2.94</v>
      </c>
      <c r="F103" s="41" t="n">
        <v>150</v>
      </c>
      <c r="G103" s="41" t="n">
        <v>0.05</v>
      </c>
      <c r="H103" s="41" t="n">
        <v>0.08</v>
      </c>
      <c r="I103" s="41" t="n">
        <v>1.3</v>
      </c>
      <c r="J103" s="42" t="n">
        <v>38.9</v>
      </c>
      <c r="K103" s="79" t="s">
        <v>99</v>
      </c>
    </row>
    <row r="104" s="7" customFormat="true" ht="18" hidden="false" customHeight="false" outlineLevel="0" collapsed="false">
      <c r="A104" s="38" t="s">
        <v>42</v>
      </c>
      <c r="B104" s="39" t="n">
        <v>150</v>
      </c>
      <c r="C104" s="40" t="n">
        <v>8.6</v>
      </c>
      <c r="D104" s="40" t="n">
        <v>6.1</v>
      </c>
      <c r="E104" s="40" t="n">
        <v>38.64</v>
      </c>
      <c r="F104" s="40" t="n">
        <v>243.75</v>
      </c>
      <c r="G104" s="41" t="n">
        <v>0.21</v>
      </c>
      <c r="H104" s="41" t="n">
        <v>0.11</v>
      </c>
      <c r="I104" s="41"/>
      <c r="J104" s="42" t="n">
        <v>14.82</v>
      </c>
      <c r="K104" s="43" t="s">
        <v>43</v>
      </c>
    </row>
    <row r="105" s="7" customFormat="true" ht="26.85" hidden="false" customHeight="false" outlineLevel="0" collapsed="false">
      <c r="A105" s="38" t="s">
        <v>100</v>
      </c>
      <c r="B105" s="92" t="n">
        <v>200</v>
      </c>
      <c r="C105" s="41" t="n">
        <v>0.6</v>
      </c>
      <c r="D105" s="41" t="n">
        <v>0.09</v>
      </c>
      <c r="E105" s="40" t="n">
        <v>32</v>
      </c>
      <c r="F105" s="41" t="n">
        <v>132.8</v>
      </c>
      <c r="G105" s="41" t="n">
        <f aca="false">0.06*0.2</f>
        <v>0.012</v>
      </c>
      <c r="H105" s="41" t="n">
        <v>0.2</v>
      </c>
      <c r="I105" s="41" t="n">
        <v>0.7</v>
      </c>
      <c r="J105" s="42" t="n">
        <v>32.4</v>
      </c>
      <c r="K105" s="53" t="s">
        <v>76</v>
      </c>
    </row>
    <row r="106" s="7" customFormat="true" ht="35.25" hidden="false" customHeight="true" outlineLevel="0" collapsed="false">
      <c r="A106" s="65" t="s">
        <v>46</v>
      </c>
      <c r="B106" s="52" t="n">
        <v>20</v>
      </c>
      <c r="C106" s="40" t="n">
        <v>1.12</v>
      </c>
      <c r="D106" s="40" t="n">
        <v>0.22</v>
      </c>
      <c r="E106" s="40" t="n">
        <v>39.53</v>
      </c>
      <c r="F106" s="40" t="n">
        <v>45.98</v>
      </c>
      <c r="G106" s="41" t="n">
        <v>0.02</v>
      </c>
      <c r="H106" s="41" t="n">
        <v>0</v>
      </c>
      <c r="I106" s="41" t="n">
        <v>0</v>
      </c>
      <c r="J106" s="42" t="n">
        <v>4.6</v>
      </c>
      <c r="K106" s="53"/>
    </row>
    <row r="107" s="7" customFormat="true" ht="18" hidden="false" customHeight="false" outlineLevel="0" collapsed="false">
      <c r="A107" s="51" t="s">
        <v>33</v>
      </c>
      <c r="B107" s="52" t="n">
        <v>40</v>
      </c>
      <c r="C107" s="46" t="n">
        <v>3</v>
      </c>
      <c r="D107" s="46" t="n">
        <v>1.16</v>
      </c>
      <c r="E107" s="40" t="n">
        <v>40.53</v>
      </c>
      <c r="F107" s="46" t="n">
        <v>104.8</v>
      </c>
      <c r="G107" s="48" t="n">
        <v>0.04</v>
      </c>
      <c r="H107" s="48" t="n">
        <v>0.01</v>
      </c>
      <c r="I107" s="48" t="n">
        <v>0</v>
      </c>
      <c r="J107" s="49" t="n">
        <v>7.6</v>
      </c>
      <c r="K107" s="53" t="s">
        <v>34</v>
      </c>
    </row>
    <row r="108" s="7" customFormat="true" ht="18" hidden="false" customHeight="false" outlineLevel="0" collapsed="false">
      <c r="A108" s="51"/>
      <c r="B108" s="52"/>
      <c r="C108" s="46"/>
      <c r="D108" s="46"/>
      <c r="E108" s="40"/>
      <c r="F108" s="46"/>
      <c r="G108" s="48"/>
      <c r="H108" s="48"/>
      <c r="I108" s="48"/>
      <c r="J108" s="49"/>
      <c r="K108" s="53"/>
    </row>
    <row r="109" s="7" customFormat="true" ht="18" hidden="false" customHeight="false" outlineLevel="0" collapsed="false">
      <c r="A109" s="112" t="s">
        <v>47</v>
      </c>
      <c r="B109" s="84" t="n">
        <f aca="false">SUM(B101:B108)</f>
        <v>770</v>
      </c>
      <c r="C109" s="69" t="n">
        <f aca="false">SUM(C101:C108)</f>
        <v>27.33</v>
      </c>
      <c r="D109" s="69" t="n">
        <f aca="false">SUM(D101:D108)</f>
        <v>21.85</v>
      </c>
      <c r="E109" s="40" t="n">
        <v>42.53</v>
      </c>
      <c r="F109" s="69" t="n">
        <f aca="false">SUM(F101:F108)</f>
        <v>775.93</v>
      </c>
      <c r="G109" s="69" t="n">
        <f aca="false">SUM(G101:G108)</f>
        <v>0.442</v>
      </c>
      <c r="H109" s="69" t="n">
        <f aca="false">SUM(H101:H108)</f>
        <v>0.47</v>
      </c>
      <c r="I109" s="69" t="n">
        <f aca="false">SUM(I105:I108)</f>
        <v>0.7</v>
      </c>
      <c r="J109" s="99" t="n">
        <f aca="false">SUM(J101:J108)</f>
        <v>130.04</v>
      </c>
      <c r="K109" s="85"/>
    </row>
    <row r="110" s="7" customFormat="true" ht="23.25" hidden="false" customHeight="true" outlineLevel="0" collapsed="false">
      <c r="A110" s="31" t="s">
        <v>101</v>
      </c>
      <c r="B110" s="84" t="n">
        <f aca="false">B109+B99</f>
        <v>1320</v>
      </c>
      <c r="C110" s="33" t="n">
        <f aca="false">C109+C99</f>
        <v>46.085</v>
      </c>
      <c r="D110" s="33" t="n">
        <f aca="false">D109+D99</f>
        <v>55.8245</v>
      </c>
      <c r="E110" s="40" t="n">
        <v>43.53</v>
      </c>
      <c r="F110" s="33" t="n">
        <f aca="false">F109+F99</f>
        <v>1485.53</v>
      </c>
      <c r="G110" s="33" t="n">
        <f aca="false">G109+G99</f>
        <v>0.925</v>
      </c>
      <c r="H110" s="33" t="n">
        <f aca="false">H109+H99</f>
        <v>0.57</v>
      </c>
      <c r="I110" s="33" t="n">
        <f aca="false">I109+I99</f>
        <v>26.65</v>
      </c>
      <c r="J110" s="35" t="n">
        <f aca="false">J109+J99</f>
        <v>201.19</v>
      </c>
      <c r="K110" s="105"/>
    </row>
    <row r="111" s="7" customFormat="true" ht="32.25" hidden="false" customHeight="true" outlineLevel="0" collapsed="false">
      <c r="A111" s="31" t="s">
        <v>102</v>
      </c>
      <c r="B111" s="84" t="n">
        <f aca="false">SUM(B28,B45,B64,B81,B99)/5</f>
        <v>532</v>
      </c>
      <c r="C111" s="33" t="n">
        <f aca="false">SUM(C28,C45,C64,C81,C99)/5</f>
        <v>21.1186</v>
      </c>
      <c r="D111" s="33" t="n">
        <f aca="false">SUM(D28,D45,D64,D81,D99)/5</f>
        <v>22.7517</v>
      </c>
      <c r="E111" s="40" t="n">
        <v>44.53</v>
      </c>
      <c r="F111" s="33" t="n">
        <f aca="false">SUM(F28,F45,F64,F81,F99)/5</f>
        <v>596.86</v>
      </c>
      <c r="G111" s="33" t="n">
        <f aca="false">SUM(G28,G45,G64,G81,G99)/5</f>
        <v>1.4206</v>
      </c>
      <c r="H111" s="33" t="n">
        <f aca="false">SUM(H28,H45,H64,H81,H99)/5</f>
        <v>0.2284</v>
      </c>
      <c r="I111" s="33" t="n">
        <f aca="false">SUM(I28,I45,I64,I81,I99)/5</f>
        <v>23.0216</v>
      </c>
      <c r="J111" s="35" t="n">
        <f aca="false">SUM(J28,J45,J64,J81,J99)/5</f>
        <v>197.382</v>
      </c>
      <c r="K111" s="77"/>
    </row>
    <row r="112" s="7" customFormat="true" ht="27.95" hidden="false" customHeight="true" outlineLevel="0" collapsed="false">
      <c r="A112" s="31" t="s">
        <v>103</v>
      </c>
      <c r="B112" s="84" t="n">
        <f aca="false">SUM(B37,B55,B73,B90,B109)/5</f>
        <v>788</v>
      </c>
      <c r="C112" s="33" t="n">
        <f aca="false">SUM(C37,C55,C73,C90,C109)/5</f>
        <v>26.1682</v>
      </c>
      <c r="D112" s="33" t="n">
        <f aca="false">SUM(D37,D55,D73,D90,D109)/5</f>
        <v>25.5322</v>
      </c>
      <c r="E112" s="40" t="n">
        <v>45.53</v>
      </c>
      <c r="F112" s="33" t="n">
        <f aca="false">SUM(F37,F55,F73,F90,F109)/5</f>
        <v>792.956</v>
      </c>
      <c r="G112" s="33" t="n">
        <f aca="false">SUM(G37,G55,G73,G90,G109)/5</f>
        <v>0.4532</v>
      </c>
      <c r="H112" s="33" t="n">
        <f aca="false">SUM(H37,H55,H73,H90,H109)/5</f>
        <v>0.3596</v>
      </c>
      <c r="I112" s="33" t="n">
        <f aca="false">SUM(I37,I55,I73,I90,I109)/5</f>
        <v>43.326</v>
      </c>
      <c r="J112" s="35" t="n">
        <f aca="false">SUM(J37,J55,J73,J90,J109)/5</f>
        <v>147.788</v>
      </c>
      <c r="K112" s="77"/>
    </row>
    <row r="113" s="7" customFormat="true" ht="30.75" hidden="false" customHeight="true" outlineLevel="0" collapsed="false">
      <c r="A113" s="29" t="s">
        <v>104</v>
      </c>
      <c r="B113" s="114"/>
      <c r="C113" s="114"/>
      <c r="D113" s="114"/>
      <c r="E113" s="114"/>
      <c r="F113" s="114"/>
      <c r="G113" s="75"/>
      <c r="H113" s="75"/>
      <c r="I113" s="75"/>
      <c r="J113" s="76"/>
      <c r="K113" s="77"/>
    </row>
    <row r="114" s="7" customFormat="true" ht="15.75" hidden="false" customHeight="true" outlineLevel="0" collapsed="false">
      <c r="A114" s="115"/>
      <c r="B114" s="115"/>
      <c r="C114" s="115"/>
      <c r="D114" s="115"/>
      <c r="E114" s="115"/>
      <c r="F114" s="115"/>
      <c r="G114" s="115"/>
      <c r="H114" s="115"/>
      <c r="I114" s="115"/>
      <c r="J114" s="116"/>
      <c r="K114" s="117"/>
    </row>
    <row r="115" s="7" customFormat="true" ht="21.75" hidden="false" customHeight="true" outlineLevel="0" collapsed="false">
      <c r="A115" s="118" t="s">
        <v>105</v>
      </c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</row>
    <row r="116" s="7" customFormat="true" ht="33.75" hidden="false" customHeight="true" outlineLevel="0" collapsed="false">
      <c r="A116" s="51" t="s">
        <v>23</v>
      </c>
      <c r="B116" s="52" t="n">
        <v>200</v>
      </c>
      <c r="C116" s="41" t="n">
        <v>5.71</v>
      </c>
      <c r="D116" s="41" t="n">
        <v>3.74</v>
      </c>
      <c r="E116" s="41" t="n">
        <v>41.27</v>
      </c>
      <c r="F116" s="41" t="n">
        <v>221.9</v>
      </c>
      <c r="G116" s="41" t="n">
        <v>0.1</v>
      </c>
      <c r="H116" s="41" t="n">
        <v>0.09</v>
      </c>
      <c r="I116" s="41" t="n">
        <v>0.123</v>
      </c>
      <c r="J116" s="42" t="n">
        <v>125.03</v>
      </c>
      <c r="K116" s="53" t="s">
        <v>106</v>
      </c>
    </row>
    <row r="117" s="7" customFormat="true" ht="18" hidden="false" customHeight="false" outlineLevel="0" collapsed="false">
      <c r="A117" s="78" t="s">
        <v>107</v>
      </c>
      <c r="B117" s="52" t="n">
        <v>40</v>
      </c>
      <c r="C117" s="48" t="n">
        <v>5.08</v>
      </c>
      <c r="D117" s="48" t="n">
        <v>4.6</v>
      </c>
      <c r="E117" s="48" t="n">
        <v>0.28</v>
      </c>
      <c r="F117" s="48" t="n">
        <v>63</v>
      </c>
      <c r="G117" s="48" t="n">
        <v>0.03</v>
      </c>
      <c r="H117" s="48" t="n">
        <v>0.03</v>
      </c>
      <c r="I117" s="48" t="n">
        <v>0</v>
      </c>
      <c r="J117" s="49" t="n">
        <v>22</v>
      </c>
      <c r="K117" s="79" t="s">
        <v>108</v>
      </c>
    </row>
    <row r="118" s="7" customFormat="true" ht="18" hidden="false" customHeight="false" outlineLevel="0" collapsed="false">
      <c r="A118" s="119" t="s">
        <v>109</v>
      </c>
      <c r="B118" s="45" t="n">
        <v>20</v>
      </c>
      <c r="C118" s="48" t="n">
        <v>4.64</v>
      </c>
      <c r="D118" s="48" t="n">
        <v>5.89</v>
      </c>
      <c r="E118" s="48" t="n">
        <v>0</v>
      </c>
      <c r="F118" s="48" t="n">
        <v>72</v>
      </c>
      <c r="G118" s="47" t="n">
        <v>0</v>
      </c>
      <c r="H118" s="47" t="n">
        <v>0.03</v>
      </c>
      <c r="I118" s="47" t="n">
        <v>0.01</v>
      </c>
      <c r="J118" s="49" t="n">
        <v>176</v>
      </c>
      <c r="K118" s="120" t="s">
        <v>28</v>
      </c>
    </row>
    <row r="119" s="7" customFormat="true" ht="18" hidden="false" customHeight="false" outlineLevel="0" collapsed="false">
      <c r="A119" s="54" t="s">
        <v>110</v>
      </c>
      <c r="B119" s="55" t="n">
        <v>200</v>
      </c>
      <c r="C119" s="46" t="n">
        <v>3.16</v>
      </c>
      <c r="D119" s="46" t="n">
        <v>2.68</v>
      </c>
      <c r="E119" s="46" t="n">
        <v>15.95</v>
      </c>
      <c r="F119" s="46" t="n">
        <v>100.6</v>
      </c>
      <c r="G119" s="48" t="n">
        <v>0.04</v>
      </c>
      <c r="H119" s="48" t="n">
        <v>0</v>
      </c>
      <c r="I119" s="48" t="n">
        <v>1.3</v>
      </c>
      <c r="J119" s="49" t="n">
        <v>125.78</v>
      </c>
      <c r="K119" s="121" t="s">
        <v>111</v>
      </c>
    </row>
    <row r="120" s="7" customFormat="true" ht="18" hidden="false" customHeight="false" outlineLevel="0" collapsed="false">
      <c r="A120" s="51" t="s">
        <v>33</v>
      </c>
      <c r="B120" s="52" t="n">
        <v>40</v>
      </c>
      <c r="C120" s="46" t="n">
        <v>3</v>
      </c>
      <c r="D120" s="46" t="n">
        <v>1.16</v>
      </c>
      <c r="E120" s="46" t="n">
        <v>20.56</v>
      </c>
      <c r="F120" s="46" t="n">
        <v>104.8</v>
      </c>
      <c r="G120" s="48" t="n">
        <v>0.04</v>
      </c>
      <c r="H120" s="48" t="n">
        <v>0.01</v>
      </c>
      <c r="I120" s="48" t="n">
        <v>3.83</v>
      </c>
      <c r="J120" s="49" t="n">
        <v>7.6</v>
      </c>
      <c r="K120" s="53" t="s">
        <v>34</v>
      </c>
    </row>
    <row r="121" s="7" customFormat="true" ht="18" hidden="false" customHeight="false" outlineLevel="0" collapsed="false">
      <c r="A121" s="122" t="s">
        <v>35</v>
      </c>
      <c r="B121" s="56" t="n">
        <f aca="false">SUM(B115:B120)</f>
        <v>500</v>
      </c>
      <c r="C121" s="68" t="n">
        <f aca="false">SUM(C116:C120)</f>
        <v>21.59</v>
      </c>
      <c r="D121" s="68" t="n">
        <f aca="false">SUM(D116:D120)</f>
        <v>18.07</v>
      </c>
      <c r="E121" s="68" t="n">
        <f aca="false">SUM(E116:E120)</f>
        <v>78.06</v>
      </c>
      <c r="F121" s="68" t="n">
        <f aca="false">SUM(F116:F120)</f>
        <v>562.3</v>
      </c>
      <c r="G121" s="68" t="n">
        <f aca="false">SUM(G116:G120)</f>
        <v>0.21</v>
      </c>
      <c r="H121" s="68" t="n">
        <f aca="false">SUM(H116:H120)</f>
        <v>0.16</v>
      </c>
      <c r="I121" s="48" t="n">
        <v>4.83</v>
      </c>
      <c r="J121" s="123" t="n">
        <f aca="false">SUM(J116:J120)</f>
        <v>456.41</v>
      </c>
      <c r="K121" s="70"/>
    </row>
    <row r="122" s="7" customFormat="true" ht="27.75" hidden="false" customHeight="true" outlineLevel="0" collapsed="false">
      <c r="A122" s="115"/>
      <c r="B122" s="115"/>
      <c r="C122" s="115"/>
      <c r="D122" s="115"/>
      <c r="E122" s="58" t="s">
        <v>36</v>
      </c>
      <c r="F122" s="115"/>
      <c r="G122" s="115"/>
      <c r="H122" s="115"/>
      <c r="I122" s="115"/>
      <c r="J122" s="116"/>
      <c r="K122" s="115"/>
    </row>
    <row r="123" s="7" customFormat="true" ht="20.25" hidden="false" customHeight="true" outlineLevel="0" collapsed="false">
      <c r="A123" s="38" t="s">
        <v>37</v>
      </c>
      <c r="B123" s="39" t="n">
        <v>60</v>
      </c>
      <c r="C123" s="41" t="n">
        <v>0.7</v>
      </c>
      <c r="D123" s="41" t="n">
        <v>0.1</v>
      </c>
      <c r="E123" s="41" t="n">
        <v>2.3</v>
      </c>
      <c r="F123" s="41" t="n">
        <v>12.8</v>
      </c>
      <c r="G123" s="41" t="n">
        <v>0.04</v>
      </c>
      <c r="H123" s="41" t="n">
        <v>0.02</v>
      </c>
      <c r="I123" s="41" t="n">
        <v>25</v>
      </c>
      <c r="J123" s="42" t="n">
        <v>8.4</v>
      </c>
      <c r="K123" s="43"/>
    </row>
    <row r="124" s="7" customFormat="true" ht="37.3" hidden="false" customHeight="true" outlineLevel="0" collapsed="false">
      <c r="A124" s="59" t="s">
        <v>38</v>
      </c>
      <c r="B124" s="60" t="n">
        <v>200</v>
      </c>
      <c r="C124" s="61" t="n">
        <v>1.44</v>
      </c>
      <c r="D124" s="61" t="n">
        <v>3.94</v>
      </c>
      <c r="E124" s="61" t="n">
        <v>8.75</v>
      </c>
      <c r="F124" s="61" t="n">
        <v>83</v>
      </c>
      <c r="G124" s="62" t="n">
        <v>0.04</v>
      </c>
      <c r="H124" s="62" t="n">
        <v>0.04</v>
      </c>
      <c r="I124" s="62" t="n">
        <v>8.54</v>
      </c>
      <c r="J124" s="63" t="n">
        <v>39.78</v>
      </c>
      <c r="K124" s="64" t="s">
        <v>39</v>
      </c>
    </row>
    <row r="125" s="7" customFormat="true" ht="35.4" hidden="false" customHeight="true" outlineLevel="0" collapsed="false">
      <c r="A125" s="51" t="s">
        <v>112</v>
      </c>
      <c r="B125" s="52" t="n">
        <v>100</v>
      </c>
      <c r="C125" s="41" t="n">
        <v>11.21</v>
      </c>
      <c r="D125" s="41" t="n">
        <v>12.18</v>
      </c>
      <c r="E125" s="41" t="n">
        <v>7.07</v>
      </c>
      <c r="F125" s="41" t="n">
        <v>183.4</v>
      </c>
      <c r="G125" s="41" t="n">
        <v>0.03</v>
      </c>
      <c r="H125" s="41" t="n">
        <v>0.1</v>
      </c>
      <c r="I125" s="41" t="n">
        <v>0.8</v>
      </c>
      <c r="J125" s="42" t="n">
        <v>38.7</v>
      </c>
      <c r="K125" s="109" t="s">
        <v>113</v>
      </c>
    </row>
    <row r="126" s="7" customFormat="true" ht="18" hidden="false" customHeight="false" outlineLevel="0" collapsed="false">
      <c r="A126" s="78" t="s">
        <v>114</v>
      </c>
      <c r="B126" s="52" t="n">
        <v>150</v>
      </c>
      <c r="C126" s="41" t="n">
        <v>5.52</v>
      </c>
      <c r="D126" s="41" t="n">
        <v>4.52</v>
      </c>
      <c r="E126" s="41" t="n">
        <v>26.45</v>
      </c>
      <c r="F126" s="41" t="n">
        <v>168.45</v>
      </c>
      <c r="G126" s="41" t="n">
        <v>0.06</v>
      </c>
      <c r="H126" s="41" t="n">
        <v>0.05</v>
      </c>
      <c r="I126" s="41" t="n">
        <v>0</v>
      </c>
      <c r="J126" s="42" t="n">
        <v>4.86</v>
      </c>
      <c r="K126" s="79" t="s">
        <v>115</v>
      </c>
    </row>
    <row r="127" s="7" customFormat="true" ht="50.35" hidden="false" customHeight="true" outlineLevel="0" collapsed="false">
      <c r="A127" s="38" t="s">
        <v>116</v>
      </c>
      <c r="B127" s="92" t="n">
        <v>200</v>
      </c>
      <c r="C127" s="41" t="n">
        <f aca="false">0.8*0.2</f>
        <v>0.16</v>
      </c>
      <c r="D127" s="41" t="n">
        <f aca="false">0.8*0.2</f>
        <v>0.16</v>
      </c>
      <c r="E127" s="41" t="n">
        <v>27.88</v>
      </c>
      <c r="F127" s="41" t="n">
        <f aca="false">573*0.2</f>
        <v>114.6</v>
      </c>
      <c r="G127" s="41" t="n">
        <f aca="false">0.06*0.2</f>
        <v>0.012</v>
      </c>
      <c r="H127" s="41" t="n">
        <f aca="false">0.04*0.2</f>
        <v>0.008</v>
      </c>
      <c r="I127" s="41" t="n">
        <f aca="false">4.5*0.2</f>
        <v>0.9</v>
      </c>
      <c r="J127" s="42" t="n">
        <v>14.18</v>
      </c>
      <c r="K127" s="53" t="s">
        <v>89</v>
      </c>
    </row>
    <row r="128" s="7" customFormat="true" ht="35.4" hidden="false" customHeight="true" outlineLevel="0" collapsed="false">
      <c r="A128" s="65" t="s">
        <v>46</v>
      </c>
      <c r="B128" s="52" t="n">
        <v>20</v>
      </c>
      <c r="C128" s="40" t="n">
        <v>1.12</v>
      </c>
      <c r="D128" s="40" t="n">
        <v>0.22</v>
      </c>
      <c r="E128" s="40" t="n">
        <v>9.88</v>
      </c>
      <c r="F128" s="40" t="n">
        <v>45.98</v>
      </c>
      <c r="G128" s="41" t="n">
        <v>0.02</v>
      </c>
      <c r="H128" s="41" t="n">
        <v>0</v>
      </c>
      <c r="I128" s="41" t="n">
        <v>0</v>
      </c>
      <c r="J128" s="42" t="n">
        <v>4.6</v>
      </c>
      <c r="K128" s="53"/>
    </row>
    <row r="129" s="7" customFormat="true" ht="18" hidden="false" customHeight="false" outlineLevel="0" collapsed="false">
      <c r="A129" s="51" t="s">
        <v>33</v>
      </c>
      <c r="B129" s="52" t="n">
        <v>40</v>
      </c>
      <c r="C129" s="46" t="n">
        <v>3</v>
      </c>
      <c r="D129" s="46" t="n">
        <v>1.16</v>
      </c>
      <c r="E129" s="46" t="n">
        <v>20.56</v>
      </c>
      <c r="F129" s="46" t="n">
        <v>104.8</v>
      </c>
      <c r="G129" s="48" t="n">
        <v>0.04</v>
      </c>
      <c r="H129" s="48" t="n">
        <v>0.01</v>
      </c>
      <c r="I129" s="48" t="n">
        <v>0</v>
      </c>
      <c r="J129" s="49" t="n">
        <v>7.6</v>
      </c>
      <c r="K129" s="53" t="s">
        <v>34</v>
      </c>
    </row>
    <row r="130" s="7" customFormat="true" ht="18" hidden="false" customHeight="false" outlineLevel="0" collapsed="false">
      <c r="A130" s="122" t="s">
        <v>47</v>
      </c>
      <c r="B130" s="56" t="n">
        <f aca="false">SUM(B123:B129)</f>
        <v>770</v>
      </c>
      <c r="C130" s="68" t="n">
        <f aca="false">SUM(C123:C129)</f>
        <v>23.15</v>
      </c>
      <c r="D130" s="68" t="n">
        <f aca="false">SUM(D123:D129)</f>
        <v>22.28</v>
      </c>
      <c r="E130" s="68" t="n">
        <f aca="false">SUM(E123:E129)</f>
        <v>102.89</v>
      </c>
      <c r="F130" s="68" t="n">
        <f aca="false">SUM(F123:F129)</f>
        <v>713.03</v>
      </c>
      <c r="G130" s="68" t="n">
        <f aca="false">SUM(G123:G129)</f>
        <v>0.242</v>
      </c>
      <c r="H130" s="68" t="n">
        <f aca="false">SUM(H123:H129)</f>
        <v>0.228</v>
      </c>
      <c r="I130" s="68" t="n">
        <f aca="false">SUM(I123:I129)</f>
        <v>35.24</v>
      </c>
      <c r="J130" s="123" t="n">
        <f aca="false">SUM(J123:J129)</f>
        <v>118.12</v>
      </c>
      <c r="K130" s="70"/>
    </row>
    <row r="131" s="7" customFormat="true" ht="18" hidden="false" customHeight="false" outlineLevel="0" collapsed="false">
      <c r="A131" s="122" t="s">
        <v>48</v>
      </c>
      <c r="B131" s="56" t="n">
        <f aca="false">B130+B121</f>
        <v>1270</v>
      </c>
      <c r="C131" s="57" t="n">
        <f aca="false">C130+C121</f>
        <v>44.74</v>
      </c>
      <c r="D131" s="57" t="n">
        <f aca="false">D130+D121</f>
        <v>40.35</v>
      </c>
      <c r="E131" s="57" t="n">
        <f aca="false">E130+E121</f>
        <v>180.95</v>
      </c>
      <c r="F131" s="57" t="n">
        <f aca="false">F130+F121</f>
        <v>1275.33</v>
      </c>
      <c r="G131" s="33" t="n">
        <f aca="false">G130+G121</f>
        <v>0.452</v>
      </c>
      <c r="H131" s="33" t="n">
        <f aca="false">H130+H121</f>
        <v>0.388</v>
      </c>
      <c r="I131" s="33" t="n">
        <f aca="false">I130+I121</f>
        <v>40.07</v>
      </c>
      <c r="J131" s="35" t="n">
        <f aca="false">J130+J121</f>
        <v>574.53</v>
      </c>
      <c r="K131" s="72"/>
    </row>
    <row r="132" s="7" customFormat="true" ht="33.55" hidden="false" customHeight="true" outlineLevel="0" collapsed="false">
      <c r="A132" s="29" t="s">
        <v>117</v>
      </c>
      <c r="B132" s="114"/>
      <c r="C132" s="114"/>
      <c r="D132" s="114"/>
      <c r="E132" s="114"/>
      <c r="F132" s="114"/>
      <c r="G132" s="75"/>
      <c r="H132" s="75"/>
      <c r="I132" s="75"/>
      <c r="J132" s="76"/>
      <c r="K132" s="77"/>
    </row>
    <row r="133" s="7" customFormat="true" ht="32.25" hidden="false" customHeight="true" outlineLevel="0" collapsed="false">
      <c r="A133" s="115"/>
      <c r="B133" s="115"/>
      <c r="C133" s="115"/>
      <c r="D133" s="115"/>
      <c r="E133" s="117" t="s">
        <v>22</v>
      </c>
      <c r="F133" s="115"/>
      <c r="G133" s="115"/>
      <c r="H133" s="115"/>
      <c r="I133" s="115"/>
      <c r="J133" s="116"/>
      <c r="K133" s="115"/>
    </row>
    <row r="134" s="7" customFormat="true" ht="23.85" hidden="false" customHeight="false" outlineLevel="0" collapsed="false">
      <c r="A134" s="51" t="s">
        <v>118</v>
      </c>
      <c r="B134" s="52" t="n">
        <v>160</v>
      </c>
      <c r="C134" s="62" t="n">
        <v>16.99</v>
      </c>
      <c r="D134" s="62" t="n">
        <v>14.35</v>
      </c>
      <c r="E134" s="62" t="n">
        <v>29.37</v>
      </c>
      <c r="F134" s="62" t="n">
        <v>315.56</v>
      </c>
      <c r="G134" s="62" t="n">
        <v>0.1</v>
      </c>
      <c r="H134" s="62" t="n">
        <v>0.24</v>
      </c>
      <c r="I134" s="62" t="n">
        <v>0.9</v>
      </c>
      <c r="J134" s="63" t="n">
        <v>176.06</v>
      </c>
      <c r="K134" s="109" t="s">
        <v>119</v>
      </c>
    </row>
    <row r="135" s="7" customFormat="true" ht="18" hidden="false" customHeight="false" outlineLevel="0" collapsed="false">
      <c r="A135" s="65" t="s">
        <v>29</v>
      </c>
      <c r="B135" s="39" t="n">
        <v>100</v>
      </c>
      <c r="C135" s="40" t="n">
        <v>0.4</v>
      </c>
      <c r="D135" s="40" t="n">
        <v>0.4</v>
      </c>
      <c r="E135" s="40" t="n">
        <v>9.8</v>
      </c>
      <c r="F135" s="40" t="n">
        <v>47</v>
      </c>
      <c r="G135" s="41" t="n">
        <v>0.03</v>
      </c>
      <c r="H135" s="41" t="n">
        <v>0.02</v>
      </c>
      <c r="I135" s="41" t="n">
        <v>10</v>
      </c>
      <c r="J135" s="42" t="n">
        <v>16</v>
      </c>
      <c r="K135" s="43" t="s">
        <v>30</v>
      </c>
    </row>
    <row r="136" s="7" customFormat="true" ht="18" hidden="false" customHeight="false" outlineLevel="0" collapsed="false">
      <c r="A136" s="80" t="s">
        <v>81</v>
      </c>
      <c r="B136" s="81" t="n">
        <v>200</v>
      </c>
      <c r="C136" s="96" t="n">
        <v>0.07</v>
      </c>
      <c r="D136" s="96" t="n">
        <v>0.02</v>
      </c>
      <c r="E136" s="96" t="n">
        <v>15</v>
      </c>
      <c r="F136" s="96" t="n">
        <v>60</v>
      </c>
      <c r="G136" s="96" t="n">
        <v>0</v>
      </c>
      <c r="H136" s="96" t="n">
        <v>0</v>
      </c>
      <c r="I136" s="96" t="n">
        <v>0.03</v>
      </c>
      <c r="J136" s="97" t="n">
        <v>11.1</v>
      </c>
      <c r="K136" s="98" t="s">
        <v>120</v>
      </c>
    </row>
    <row r="137" s="7" customFormat="true" ht="18" hidden="false" customHeight="false" outlineLevel="0" collapsed="false">
      <c r="A137" s="51" t="s">
        <v>33</v>
      </c>
      <c r="B137" s="52" t="n">
        <v>40</v>
      </c>
      <c r="C137" s="46" t="n">
        <v>3</v>
      </c>
      <c r="D137" s="46" t="n">
        <v>1.16</v>
      </c>
      <c r="E137" s="46" t="n">
        <v>20.56</v>
      </c>
      <c r="F137" s="46" t="n">
        <v>104.8</v>
      </c>
      <c r="G137" s="48" t="n">
        <v>0.04</v>
      </c>
      <c r="H137" s="48" t="n">
        <v>0.01</v>
      </c>
      <c r="I137" s="48" t="n">
        <v>0</v>
      </c>
      <c r="J137" s="49" t="n">
        <v>7.6</v>
      </c>
      <c r="K137" s="53" t="s">
        <v>34</v>
      </c>
    </row>
    <row r="138" s="7" customFormat="true" ht="18" hidden="false" customHeight="false" outlineLevel="0" collapsed="false">
      <c r="A138" s="122" t="s">
        <v>35</v>
      </c>
      <c r="B138" s="56" t="n">
        <f aca="false">SUM(B134:B137)</f>
        <v>500</v>
      </c>
      <c r="C138" s="68" t="n">
        <f aca="false">SUM(C134:C137)</f>
        <v>20.46</v>
      </c>
      <c r="D138" s="68" t="n">
        <f aca="false">SUM(D134:D137)</f>
        <v>15.93</v>
      </c>
      <c r="E138" s="68" t="n">
        <f aca="false">SUM(E134:E137)</f>
        <v>74.73</v>
      </c>
      <c r="F138" s="68" t="n">
        <f aca="false">SUM(F134:F137)</f>
        <v>527.36</v>
      </c>
      <c r="G138" s="69" t="n">
        <f aca="false">SUM(G134:G137)</f>
        <v>0.17</v>
      </c>
      <c r="H138" s="69" t="n">
        <f aca="false">SUM(H134:H137)</f>
        <v>0.27</v>
      </c>
      <c r="I138" s="69" t="n">
        <f aca="false">SUM(I134:I137)</f>
        <v>10.93</v>
      </c>
      <c r="J138" s="99" t="n">
        <f aca="false">SUM(J134:J137)</f>
        <v>210.76</v>
      </c>
      <c r="K138" s="124"/>
    </row>
    <row r="139" s="7" customFormat="true" ht="24" hidden="false" customHeight="true" outlineLevel="0" collapsed="false">
      <c r="A139" s="115"/>
      <c r="B139" s="115"/>
      <c r="C139" s="115"/>
      <c r="D139" s="115"/>
      <c r="E139" s="58" t="s">
        <v>36</v>
      </c>
      <c r="F139" s="115"/>
      <c r="G139" s="115"/>
      <c r="H139" s="115"/>
      <c r="I139" s="115"/>
      <c r="J139" s="116"/>
      <c r="K139" s="115"/>
    </row>
    <row r="140" s="7" customFormat="true" ht="20.25" hidden="false" customHeight="true" outlineLevel="0" collapsed="false">
      <c r="A140" s="38" t="s">
        <v>37</v>
      </c>
      <c r="B140" s="39" t="n">
        <v>60</v>
      </c>
      <c r="C140" s="41" t="n">
        <v>0.7</v>
      </c>
      <c r="D140" s="41" t="n">
        <v>0.1</v>
      </c>
      <c r="E140" s="41" t="n">
        <v>2.3</v>
      </c>
      <c r="F140" s="41" t="n">
        <v>12.8</v>
      </c>
      <c r="G140" s="41" t="n">
        <v>0.04</v>
      </c>
      <c r="H140" s="41" t="n">
        <v>0.02</v>
      </c>
      <c r="I140" s="41" t="n">
        <v>25</v>
      </c>
      <c r="J140" s="42" t="n">
        <v>8.4</v>
      </c>
      <c r="K140" s="43"/>
    </row>
    <row r="141" s="7" customFormat="true" ht="18" hidden="false" customHeight="false" outlineLevel="0" collapsed="false">
      <c r="A141" s="51" t="s">
        <v>121</v>
      </c>
      <c r="B141" s="52" t="n">
        <v>200</v>
      </c>
      <c r="C141" s="61" t="n">
        <v>4.39</v>
      </c>
      <c r="D141" s="61" t="n">
        <v>4.22</v>
      </c>
      <c r="E141" s="61" t="n">
        <v>13.23</v>
      </c>
      <c r="F141" s="61" t="n">
        <v>118.6</v>
      </c>
      <c r="G141" s="62" t="n">
        <v>0.018</v>
      </c>
      <c r="H141" s="62" t="n">
        <v>0.03</v>
      </c>
      <c r="I141" s="62" t="n">
        <v>4.66</v>
      </c>
      <c r="J141" s="63" t="n">
        <v>34.14</v>
      </c>
      <c r="K141" s="53" t="s">
        <v>70</v>
      </c>
    </row>
    <row r="142" s="7" customFormat="true" ht="18" hidden="false" customHeight="false" outlineLevel="0" collapsed="false">
      <c r="A142" s="78" t="s">
        <v>122</v>
      </c>
      <c r="B142" s="52" t="n">
        <v>200</v>
      </c>
      <c r="C142" s="62" t="n">
        <v>18.01</v>
      </c>
      <c r="D142" s="62" t="n">
        <v>8.95</v>
      </c>
      <c r="E142" s="62" t="n">
        <v>36.45</v>
      </c>
      <c r="F142" s="62" t="n">
        <v>298.7</v>
      </c>
      <c r="G142" s="62" t="n">
        <v>0.15</v>
      </c>
      <c r="H142" s="62" t="n">
        <v>0.15</v>
      </c>
      <c r="I142" s="62" t="n">
        <v>6.53</v>
      </c>
      <c r="J142" s="63" t="n">
        <v>36.09</v>
      </c>
      <c r="K142" s="79" t="s">
        <v>123</v>
      </c>
    </row>
    <row r="143" s="7" customFormat="true" ht="46.6" hidden="false" customHeight="true" outlineLevel="0" collapsed="false">
      <c r="A143" s="38" t="s">
        <v>124</v>
      </c>
      <c r="B143" s="39" t="n">
        <v>200</v>
      </c>
      <c r="C143" s="40" t="n">
        <v>0.6</v>
      </c>
      <c r="D143" s="40" t="n">
        <v>0.09</v>
      </c>
      <c r="E143" s="40" t="n">
        <v>32</v>
      </c>
      <c r="F143" s="40" t="n">
        <v>132.8</v>
      </c>
      <c r="G143" s="41" t="n">
        <f aca="false">0.06*0.2</f>
        <v>0.012</v>
      </c>
      <c r="H143" s="41" t="n">
        <v>0.2</v>
      </c>
      <c r="I143" s="41" t="n">
        <v>0.7</v>
      </c>
      <c r="J143" s="42" t="n">
        <v>32.4</v>
      </c>
      <c r="K143" s="53" t="s">
        <v>76</v>
      </c>
    </row>
    <row r="144" s="7" customFormat="true" ht="18" hidden="false" customHeight="false" outlineLevel="0" collapsed="false">
      <c r="A144" s="65" t="s">
        <v>29</v>
      </c>
      <c r="B144" s="92" t="n">
        <v>100</v>
      </c>
      <c r="C144" s="40" t="n">
        <v>0.4</v>
      </c>
      <c r="D144" s="40" t="n">
        <v>0.4</v>
      </c>
      <c r="E144" s="40" t="n">
        <v>9.8</v>
      </c>
      <c r="F144" s="40" t="n">
        <v>47</v>
      </c>
      <c r="G144" s="41" t="n">
        <v>0.03</v>
      </c>
      <c r="H144" s="41" t="n">
        <v>0.02</v>
      </c>
      <c r="I144" s="41" t="n">
        <v>10</v>
      </c>
      <c r="J144" s="42" t="n">
        <v>16</v>
      </c>
      <c r="K144" s="43" t="s">
        <v>30</v>
      </c>
    </row>
    <row r="145" s="7" customFormat="true" ht="18" hidden="false" customHeight="false" outlineLevel="0" collapsed="false">
      <c r="A145" s="65" t="s">
        <v>46</v>
      </c>
      <c r="B145" s="52" t="n">
        <v>20</v>
      </c>
      <c r="C145" s="40" t="n">
        <v>1.12</v>
      </c>
      <c r="D145" s="40" t="n">
        <v>0.22</v>
      </c>
      <c r="E145" s="40" t="n">
        <v>9.88</v>
      </c>
      <c r="F145" s="40" t="n">
        <v>45.98</v>
      </c>
      <c r="G145" s="41" t="n">
        <v>0.02</v>
      </c>
      <c r="H145" s="41" t="n">
        <v>0</v>
      </c>
      <c r="I145" s="41" t="n">
        <v>0</v>
      </c>
      <c r="J145" s="42" t="n">
        <v>4.6</v>
      </c>
      <c r="K145" s="53"/>
    </row>
    <row r="146" s="7" customFormat="true" ht="18" hidden="false" customHeight="false" outlineLevel="0" collapsed="false">
      <c r="A146" s="51" t="s">
        <v>33</v>
      </c>
      <c r="B146" s="52" t="n">
        <v>40</v>
      </c>
      <c r="C146" s="46" t="n">
        <v>3</v>
      </c>
      <c r="D146" s="46" t="n">
        <v>1.16</v>
      </c>
      <c r="E146" s="46" t="n">
        <v>20.56</v>
      </c>
      <c r="F146" s="46" t="n">
        <v>104.8</v>
      </c>
      <c r="G146" s="48" t="n">
        <v>0.04</v>
      </c>
      <c r="H146" s="48" t="n">
        <v>0.01</v>
      </c>
      <c r="I146" s="48" t="n">
        <v>0</v>
      </c>
      <c r="J146" s="49" t="n">
        <v>7.6</v>
      </c>
      <c r="K146" s="53" t="s">
        <v>34</v>
      </c>
    </row>
    <row r="147" s="7" customFormat="true" ht="18" hidden="false" customHeight="false" outlineLevel="0" collapsed="false">
      <c r="A147" s="122" t="s">
        <v>47</v>
      </c>
      <c r="B147" s="56" t="n">
        <f aca="false">SUM(B140:B146)</f>
        <v>820</v>
      </c>
      <c r="C147" s="68" t="n">
        <f aca="false">SUM(C140:C146)</f>
        <v>28.22</v>
      </c>
      <c r="D147" s="68" t="n">
        <f aca="false">SUM(D140:D146)</f>
        <v>15.14</v>
      </c>
      <c r="E147" s="68" t="n">
        <f aca="false">SUM(E140:E146)</f>
        <v>124.22</v>
      </c>
      <c r="F147" s="69" t="n">
        <f aca="false">SUM(F140:F146)</f>
        <v>760.68</v>
      </c>
      <c r="G147" s="69" t="n">
        <f aca="false">SUM(G140:G146)</f>
        <v>0.31</v>
      </c>
      <c r="H147" s="69" t="n">
        <f aca="false">SUM(H140:H146)</f>
        <v>0.43</v>
      </c>
      <c r="I147" s="69" t="n">
        <f aca="false">SUM(I140:I146)</f>
        <v>46.89</v>
      </c>
      <c r="J147" s="99" t="n">
        <f aca="false">SUM(J140:J146)</f>
        <v>139.23</v>
      </c>
      <c r="K147" s="125"/>
    </row>
    <row r="148" s="7" customFormat="true" ht="18" hidden="false" customHeight="false" outlineLevel="0" collapsed="false">
      <c r="A148" s="114" t="s">
        <v>62</v>
      </c>
      <c r="B148" s="56" t="n">
        <f aca="false">B147+B138</f>
        <v>1320</v>
      </c>
      <c r="C148" s="57" t="n">
        <f aca="false">C147+C138</f>
        <v>48.68</v>
      </c>
      <c r="D148" s="57" t="n">
        <f aca="false">D147+D138</f>
        <v>31.07</v>
      </c>
      <c r="E148" s="57" t="n">
        <f aca="false">E147+E138</f>
        <v>198.95</v>
      </c>
      <c r="F148" s="57" t="n">
        <f aca="false">F147+F138</f>
        <v>1288.04</v>
      </c>
      <c r="G148" s="33" t="n">
        <f aca="false">G147+G138</f>
        <v>0.48</v>
      </c>
      <c r="H148" s="33" t="n">
        <f aca="false">H147+H138</f>
        <v>0.7</v>
      </c>
      <c r="I148" s="33" t="n">
        <f aca="false">I147+I138</f>
        <v>57.82</v>
      </c>
      <c r="J148" s="35" t="n">
        <f aca="false">J147+J138</f>
        <v>349.99</v>
      </c>
      <c r="K148" s="125"/>
    </row>
    <row r="149" s="7" customFormat="true" ht="20.25" hidden="false" customHeight="true" outlineLevel="0" collapsed="false">
      <c r="A149" s="29" t="s">
        <v>125</v>
      </c>
      <c r="B149" s="114"/>
      <c r="C149" s="114"/>
      <c r="D149" s="114"/>
      <c r="E149" s="114"/>
      <c r="F149" s="114"/>
      <c r="G149" s="75"/>
      <c r="H149" s="75"/>
      <c r="I149" s="75"/>
      <c r="J149" s="76"/>
      <c r="K149" s="77"/>
    </row>
    <row r="150" s="7" customFormat="true" ht="31.5" hidden="false" customHeight="true" outlineLevel="0" collapsed="false">
      <c r="A150" s="115"/>
      <c r="B150" s="115"/>
      <c r="C150" s="115"/>
      <c r="D150" s="115"/>
      <c r="E150" s="117" t="s">
        <v>22</v>
      </c>
      <c r="F150" s="115"/>
      <c r="G150" s="115"/>
      <c r="H150" s="115"/>
      <c r="I150" s="115"/>
      <c r="J150" s="116"/>
      <c r="K150" s="77"/>
    </row>
    <row r="151" s="7" customFormat="true" ht="18" hidden="false" customHeight="false" outlineLevel="0" collapsed="false">
      <c r="A151" s="65" t="s">
        <v>37</v>
      </c>
      <c r="B151" s="39" t="n">
        <v>60</v>
      </c>
      <c r="C151" s="41" t="n">
        <v>0.7</v>
      </c>
      <c r="D151" s="41" t="n">
        <v>0.1</v>
      </c>
      <c r="E151" s="41" t="n">
        <v>2.3</v>
      </c>
      <c r="F151" s="41" t="n">
        <v>12.8</v>
      </c>
      <c r="G151" s="41" t="n">
        <v>0.04</v>
      </c>
      <c r="H151" s="41" t="n">
        <v>0.02</v>
      </c>
      <c r="I151" s="41" t="n">
        <v>25</v>
      </c>
      <c r="J151" s="42" t="n">
        <v>8.4</v>
      </c>
      <c r="K151" s="43"/>
    </row>
    <row r="152" s="7" customFormat="true" ht="26.85" hidden="false" customHeight="false" outlineLevel="0" collapsed="false">
      <c r="A152" s="51" t="s">
        <v>126</v>
      </c>
      <c r="B152" s="52" t="n">
        <v>90</v>
      </c>
      <c r="C152" s="62" t="n">
        <v>9.04</v>
      </c>
      <c r="D152" s="62" t="n">
        <v>10.2</v>
      </c>
      <c r="E152" s="62" t="n">
        <v>10.69</v>
      </c>
      <c r="F152" s="62" t="n">
        <v>171</v>
      </c>
      <c r="G152" s="62" t="n">
        <f aca="false">0.05+0.02</f>
        <v>0.07</v>
      </c>
      <c r="H152" s="62" t="n">
        <v>0.07</v>
      </c>
      <c r="I152" s="62" t="n">
        <v>0.59</v>
      </c>
      <c r="J152" s="63" t="n">
        <v>39.8</v>
      </c>
      <c r="K152" s="53" t="s">
        <v>127</v>
      </c>
    </row>
    <row r="153" s="7" customFormat="true" ht="18" hidden="false" customHeight="false" outlineLevel="0" collapsed="false">
      <c r="A153" s="38" t="s">
        <v>128</v>
      </c>
      <c r="B153" s="126" t="s">
        <v>129</v>
      </c>
      <c r="C153" s="40" t="n">
        <v>8.6</v>
      </c>
      <c r="D153" s="40" t="n">
        <v>6.1</v>
      </c>
      <c r="E153" s="40" t="n">
        <v>38.64</v>
      </c>
      <c r="F153" s="40" t="n">
        <v>243.75</v>
      </c>
      <c r="G153" s="41" t="n">
        <v>0.21</v>
      </c>
      <c r="H153" s="41" t="n">
        <v>0.11</v>
      </c>
      <c r="I153" s="41" t="n">
        <v>0</v>
      </c>
      <c r="J153" s="42" t="n">
        <v>14.82</v>
      </c>
      <c r="K153" s="43" t="s">
        <v>43</v>
      </c>
    </row>
    <row r="154" s="7" customFormat="true" ht="18" hidden="false" customHeight="false" outlineLevel="0" collapsed="false">
      <c r="A154" s="80" t="s">
        <v>31</v>
      </c>
      <c r="B154" s="81" t="n">
        <v>200</v>
      </c>
      <c r="C154" s="96" t="n">
        <v>0.3</v>
      </c>
      <c r="D154" s="96" t="n">
        <v>0</v>
      </c>
      <c r="E154" s="96" t="n">
        <v>7.3</v>
      </c>
      <c r="F154" s="96" t="n">
        <v>35</v>
      </c>
      <c r="G154" s="96" t="n">
        <v>0</v>
      </c>
      <c r="H154" s="96" t="n">
        <v>0</v>
      </c>
      <c r="I154" s="96" t="n">
        <v>9.6</v>
      </c>
      <c r="J154" s="97" t="n">
        <v>8.3</v>
      </c>
      <c r="K154" s="98" t="s">
        <v>32</v>
      </c>
    </row>
    <row r="155" s="7" customFormat="true" ht="18" hidden="false" customHeight="false" outlineLevel="0" collapsed="false">
      <c r="A155" s="51" t="s">
        <v>33</v>
      </c>
      <c r="B155" s="52" t="n">
        <v>40</v>
      </c>
      <c r="C155" s="46" t="n">
        <v>3</v>
      </c>
      <c r="D155" s="96" t="n">
        <v>1.02</v>
      </c>
      <c r="E155" s="46" t="n">
        <v>20.56</v>
      </c>
      <c r="F155" s="46" t="n">
        <v>104.8</v>
      </c>
      <c r="G155" s="48" t="n">
        <v>0.04</v>
      </c>
      <c r="H155" s="48" t="n">
        <v>0.01</v>
      </c>
      <c r="I155" s="48" t="n">
        <v>0</v>
      </c>
      <c r="J155" s="49" t="n">
        <v>7.6</v>
      </c>
      <c r="K155" s="53" t="s">
        <v>34</v>
      </c>
    </row>
    <row r="156" s="7" customFormat="true" ht="18" hidden="false" customHeight="false" outlineLevel="0" collapsed="false">
      <c r="A156" s="112" t="s">
        <v>35</v>
      </c>
      <c r="B156" s="84" t="n">
        <f aca="false">B151+B152+B153+B154+B155</f>
        <v>540</v>
      </c>
      <c r="C156" s="69" t="n">
        <f aca="false">SUM(C151:C155)</f>
        <v>21.64</v>
      </c>
      <c r="D156" s="96" t="n">
        <v>2.02</v>
      </c>
      <c r="E156" s="69" t="n">
        <f aca="false">SUM(E151:E155)</f>
        <v>79.49</v>
      </c>
      <c r="F156" s="69" t="n">
        <f aca="false">SUM(F151:F155)</f>
        <v>567.35</v>
      </c>
      <c r="G156" s="69" t="n">
        <f aca="false">SUM(G151:G155)</f>
        <v>0.36</v>
      </c>
      <c r="H156" s="69" t="n">
        <f aca="false">SUM(H151:H155)</f>
        <v>0.21</v>
      </c>
      <c r="I156" s="69" t="n">
        <f aca="false">SUM(I151:I155)</f>
        <v>35.19</v>
      </c>
      <c r="J156" s="99" t="n">
        <f aca="false">SUM(J151:J155)</f>
        <v>78.92</v>
      </c>
      <c r="K156" s="53"/>
    </row>
    <row r="157" s="7" customFormat="true" ht="24" hidden="false" customHeight="true" outlineLevel="0" collapsed="false">
      <c r="A157" s="86"/>
      <c r="B157" s="86"/>
      <c r="C157" s="86"/>
      <c r="D157" s="86"/>
      <c r="E157" s="37" t="s">
        <v>36</v>
      </c>
      <c r="F157" s="86"/>
      <c r="G157" s="86"/>
      <c r="H157" s="86"/>
      <c r="I157" s="86"/>
      <c r="J157" s="100"/>
      <c r="K157" s="77"/>
    </row>
    <row r="158" s="7" customFormat="true" ht="20.25" hidden="false" customHeight="true" outlineLevel="0" collapsed="false">
      <c r="A158" s="65" t="s">
        <v>37</v>
      </c>
      <c r="B158" s="127" t="n">
        <v>60</v>
      </c>
      <c r="C158" s="41" t="n">
        <v>0.7</v>
      </c>
      <c r="D158" s="41" t="n">
        <v>0.1</v>
      </c>
      <c r="E158" s="41" t="n">
        <v>2.3</v>
      </c>
      <c r="F158" s="41" t="n">
        <v>12.8</v>
      </c>
      <c r="G158" s="41" t="n">
        <v>0.04</v>
      </c>
      <c r="H158" s="41" t="n">
        <v>0.02</v>
      </c>
      <c r="I158" s="41" t="n">
        <v>25</v>
      </c>
      <c r="J158" s="42" t="n">
        <v>8.4</v>
      </c>
      <c r="K158" s="43"/>
    </row>
    <row r="159" s="7" customFormat="true" ht="18" hidden="false" customHeight="false" outlineLevel="0" collapsed="false">
      <c r="A159" s="88" t="s">
        <v>130</v>
      </c>
      <c r="B159" s="128" t="n">
        <v>200</v>
      </c>
      <c r="C159" s="62" t="n">
        <v>1.27</v>
      </c>
      <c r="D159" s="62" t="n">
        <v>3.99</v>
      </c>
      <c r="E159" s="62" t="n">
        <v>7.32</v>
      </c>
      <c r="F159" s="62" t="n">
        <v>76.2</v>
      </c>
      <c r="G159" s="62" t="n">
        <v>0.06</v>
      </c>
      <c r="H159" s="62" t="n">
        <v>0.05</v>
      </c>
      <c r="I159" s="62" t="n">
        <v>8.3</v>
      </c>
      <c r="J159" s="63" t="n">
        <v>27.88</v>
      </c>
      <c r="K159" s="90" t="s">
        <v>131</v>
      </c>
    </row>
    <row r="160" s="7" customFormat="true" ht="18" hidden="false" customHeight="false" outlineLevel="0" collapsed="false">
      <c r="A160" s="51" t="s">
        <v>132</v>
      </c>
      <c r="B160" s="129" t="n">
        <v>100</v>
      </c>
      <c r="C160" s="40" t="n">
        <v>10.57</v>
      </c>
      <c r="D160" s="40" t="n">
        <v>28.17</v>
      </c>
      <c r="E160" s="40" t="n">
        <v>2.56</v>
      </c>
      <c r="F160" s="40" t="n">
        <v>305</v>
      </c>
      <c r="G160" s="41" t="n">
        <v>0.28</v>
      </c>
      <c r="H160" s="41" t="n">
        <v>0.09</v>
      </c>
      <c r="I160" s="41" t="n">
        <v>0.16</v>
      </c>
      <c r="J160" s="42" t="n">
        <v>19.09</v>
      </c>
      <c r="K160" s="53" t="s">
        <v>133</v>
      </c>
    </row>
    <row r="161" s="7" customFormat="true" ht="18" hidden="false" customHeight="false" outlineLevel="0" collapsed="false">
      <c r="A161" s="38" t="s">
        <v>134</v>
      </c>
      <c r="B161" s="130" t="n">
        <v>150</v>
      </c>
      <c r="C161" s="40" t="n">
        <v>6.32</v>
      </c>
      <c r="D161" s="40" t="n">
        <v>4.5</v>
      </c>
      <c r="E161" s="40" t="n">
        <v>38.85</v>
      </c>
      <c r="F161" s="40" t="n">
        <v>221.25</v>
      </c>
      <c r="G161" s="41" t="n">
        <v>0.12</v>
      </c>
      <c r="H161" s="41" t="n">
        <v>0.03</v>
      </c>
      <c r="I161" s="41" t="n">
        <v>0</v>
      </c>
      <c r="J161" s="42" t="n">
        <v>24.05</v>
      </c>
      <c r="K161" s="43" t="s">
        <v>43</v>
      </c>
    </row>
    <row r="162" s="7" customFormat="true" ht="26.85" hidden="false" customHeight="false" outlineLevel="0" collapsed="false">
      <c r="A162" s="38" t="s">
        <v>135</v>
      </c>
      <c r="B162" s="131" t="n">
        <v>200</v>
      </c>
      <c r="C162" s="41" t="n">
        <v>0.67</v>
      </c>
      <c r="D162" s="41" t="n">
        <v>0.27</v>
      </c>
      <c r="E162" s="41" t="n">
        <v>18.3</v>
      </c>
      <c r="F162" s="41" t="n">
        <v>78</v>
      </c>
      <c r="G162" s="41" t="n">
        <f aca="false">0.06*0.2</f>
        <v>0.012</v>
      </c>
      <c r="H162" s="41" t="n">
        <f aca="false">0.04*0.2</f>
        <v>0.008</v>
      </c>
      <c r="I162" s="41" t="n">
        <v>80</v>
      </c>
      <c r="J162" s="42" t="n">
        <v>11.9</v>
      </c>
      <c r="K162" s="53" t="s">
        <v>136</v>
      </c>
    </row>
    <row r="163" s="7" customFormat="true" ht="18" hidden="false" customHeight="false" outlineLevel="0" collapsed="false">
      <c r="A163" s="65" t="s">
        <v>46</v>
      </c>
      <c r="B163" s="129" t="n">
        <v>20</v>
      </c>
      <c r="C163" s="40" t="n">
        <v>1.12</v>
      </c>
      <c r="D163" s="40" t="n">
        <v>0.22</v>
      </c>
      <c r="E163" s="40" t="n">
        <v>9.88</v>
      </c>
      <c r="F163" s="40" t="n">
        <v>45.98</v>
      </c>
      <c r="G163" s="41" t="n">
        <v>0.02</v>
      </c>
      <c r="H163" s="41" t="n">
        <v>0</v>
      </c>
      <c r="I163" s="41" t="n">
        <v>0</v>
      </c>
      <c r="J163" s="42" t="n">
        <v>4.6</v>
      </c>
      <c r="K163" s="53"/>
    </row>
    <row r="164" s="7" customFormat="true" ht="18" hidden="false" customHeight="false" outlineLevel="0" collapsed="false">
      <c r="A164" s="51" t="s">
        <v>33</v>
      </c>
      <c r="B164" s="129" t="n">
        <v>40</v>
      </c>
      <c r="C164" s="46" t="n">
        <v>3</v>
      </c>
      <c r="D164" s="46" t="n">
        <v>1.16</v>
      </c>
      <c r="E164" s="46" t="n">
        <v>20.56</v>
      </c>
      <c r="F164" s="46" t="n">
        <v>104.8</v>
      </c>
      <c r="G164" s="48" t="n">
        <v>0.04</v>
      </c>
      <c r="H164" s="48" t="n">
        <v>0.01</v>
      </c>
      <c r="I164" s="48" t="n">
        <v>0</v>
      </c>
      <c r="J164" s="49" t="n">
        <v>7.6</v>
      </c>
      <c r="K164" s="53" t="s">
        <v>34</v>
      </c>
    </row>
    <row r="165" s="7" customFormat="true" ht="18" hidden="false" customHeight="false" outlineLevel="0" collapsed="false">
      <c r="A165" s="51"/>
      <c r="B165" s="52"/>
      <c r="C165" s="46"/>
      <c r="D165" s="46"/>
      <c r="E165" s="46"/>
      <c r="F165" s="46"/>
      <c r="G165" s="48"/>
      <c r="H165" s="48"/>
      <c r="I165" s="48"/>
      <c r="J165" s="49"/>
      <c r="K165" s="53"/>
    </row>
    <row r="166" s="7" customFormat="true" ht="18" hidden="false" customHeight="false" outlineLevel="0" collapsed="false">
      <c r="A166" s="37" t="s">
        <v>47</v>
      </c>
      <c r="B166" s="84" t="n">
        <f aca="false">SUM(B158:B165)</f>
        <v>770</v>
      </c>
      <c r="C166" s="69" t="n">
        <f aca="false">SUM(C158:C165)</f>
        <v>23.65</v>
      </c>
      <c r="D166" s="69" t="n">
        <f aca="false">SUM(D158:D165)</f>
        <v>38.41</v>
      </c>
      <c r="E166" s="69" t="n">
        <f aca="false">SUM(E158:E165)</f>
        <v>99.77</v>
      </c>
      <c r="F166" s="69" t="n">
        <f aca="false">SUM(F158:F165)</f>
        <v>844.03</v>
      </c>
      <c r="G166" s="69" t="n">
        <f aca="false">SUM(G158:G165)</f>
        <v>0.572</v>
      </c>
      <c r="H166" s="69" t="n">
        <f aca="false">SUM(H158:H165)</f>
        <v>0.208</v>
      </c>
      <c r="I166" s="69" t="n">
        <f aca="false">SUM(I158:I165)</f>
        <v>113.46</v>
      </c>
      <c r="J166" s="99" t="n">
        <f aca="false">SUM(J158:J165)</f>
        <v>103.52</v>
      </c>
      <c r="K166" s="132"/>
    </row>
    <row r="167" s="7" customFormat="true" ht="18" hidden="false" customHeight="false" outlineLevel="0" collapsed="false">
      <c r="A167" s="31" t="s">
        <v>77</v>
      </c>
      <c r="B167" s="84" t="n">
        <f aca="false">B203+B156</f>
        <v>1310</v>
      </c>
      <c r="C167" s="33" t="n">
        <f aca="false">C156+C166</f>
        <v>45.29</v>
      </c>
      <c r="D167" s="33" t="n">
        <f aca="false">D156+D166</f>
        <v>40.43</v>
      </c>
      <c r="E167" s="33" t="n">
        <f aca="false">E156+E166</f>
        <v>179.26</v>
      </c>
      <c r="F167" s="33" t="n">
        <f aca="false">F156+F166</f>
        <v>1411.38</v>
      </c>
      <c r="G167" s="33" t="n">
        <f aca="false">G156+G166</f>
        <v>0.932</v>
      </c>
      <c r="H167" s="33" t="n">
        <f aca="false">H156+H166</f>
        <v>0.418</v>
      </c>
      <c r="I167" s="33" t="n">
        <f aca="false">I156+I166</f>
        <v>148.65</v>
      </c>
      <c r="J167" s="35" t="n">
        <f aca="false">J156+J166</f>
        <v>182.44</v>
      </c>
      <c r="K167" s="133"/>
    </row>
    <row r="168" s="7" customFormat="true" ht="38.2" hidden="false" customHeight="true" outlineLevel="0" collapsed="false">
      <c r="A168" s="29" t="s">
        <v>137</v>
      </c>
      <c r="B168" s="31"/>
      <c r="C168" s="31"/>
      <c r="D168" s="31"/>
      <c r="E168" s="31"/>
      <c r="F168" s="31"/>
      <c r="G168" s="75"/>
      <c r="H168" s="75"/>
      <c r="I168" s="75"/>
      <c r="J168" s="76"/>
      <c r="K168" s="77"/>
    </row>
    <row r="169" s="7" customFormat="true" ht="24" hidden="false" customHeight="true" outlineLevel="0" collapsed="false">
      <c r="A169" s="86"/>
      <c r="B169" s="86"/>
      <c r="C169" s="86"/>
      <c r="D169" s="86"/>
      <c r="E169" s="86" t="s">
        <v>22</v>
      </c>
      <c r="F169" s="86"/>
      <c r="G169" s="86"/>
      <c r="H169" s="86"/>
      <c r="I169" s="86"/>
      <c r="J169" s="100"/>
      <c r="K169" s="134"/>
    </row>
    <row r="170" s="7" customFormat="true" ht="18" hidden="false" customHeight="false" outlineLevel="0" collapsed="false">
      <c r="A170" s="65" t="s">
        <v>37</v>
      </c>
      <c r="B170" s="39" t="n">
        <v>60</v>
      </c>
      <c r="C170" s="41" t="n">
        <v>0.7</v>
      </c>
      <c r="D170" s="41" t="n">
        <v>0.1</v>
      </c>
      <c r="E170" s="41" t="n">
        <v>2.3</v>
      </c>
      <c r="F170" s="41" t="n">
        <v>12.8</v>
      </c>
      <c r="G170" s="41" t="n">
        <v>0.04</v>
      </c>
      <c r="H170" s="41" t="n">
        <v>0.02</v>
      </c>
      <c r="I170" s="41" t="n">
        <v>25</v>
      </c>
      <c r="J170" s="42" t="n">
        <v>8.4</v>
      </c>
      <c r="K170" s="43"/>
    </row>
    <row r="171" s="7" customFormat="true" ht="28.9" hidden="false" customHeight="true" outlineLevel="0" collapsed="false">
      <c r="A171" s="51" t="s">
        <v>138</v>
      </c>
      <c r="B171" s="52" t="n">
        <v>100</v>
      </c>
      <c r="C171" s="41" t="n">
        <v>7.39</v>
      </c>
      <c r="D171" s="41" t="n">
        <v>8.19</v>
      </c>
      <c r="E171" s="41" t="n">
        <v>9.74</v>
      </c>
      <c r="F171" s="41" t="n">
        <v>134</v>
      </c>
      <c r="G171" s="41" t="n">
        <v>0.05</v>
      </c>
      <c r="H171" s="41" t="n">
        <v>0.07</v>
      </c>
      <c r="I171" s="41" t="n">
        <v>0.71</v>
      </c>
      <c r="J171" s="42" t="n">
        <v>36.58</v>
      </c>
      <c r="K171" s="53" t="s">
        <v>139</v>
      </c>
    </row>
    <row r="172" s="7" customFormat="true" ht="18" hidden="false" customHeight="false" outlineLevel="0" collapsed="false">
      <c r="A172" s="51" t="s">
        <v>114</v>
      </c>
      <c r="B172" s="52" t="n">
        <v>150</v>
      </c>
      <c r="C172" s="41" t="n">
        <v>5.52</v>
      </c>
      <c r="D172" s="41" t="n">
        <v>4.52</v>
      </c>
      <c r="E172" s="41" t="n">
        <v>26.45</v>
      </c>
      <c r="F172" s="41" t="n">
        <v>168.45</v>
      </c>
      <c r="G172" s="41" t="n">
        <v>0</v>
      </c>
      <c r="H172" s="41" t="n">
        <v>0.17</v>
      </c>
      <c r="I172" s="41" t="n">
        <v>0.02</v>
      </c>
      <c r="J172" s="42" t="n">
        <v>4.86</v>
      </c>
      <c r="K172" s="53" t="s">
        <v>74</v>
      </c>
    </row>
    <row r="173" s="7" customFormat="true" ht="18" hidden="false" customHeight="false" outlineLevel="0" collapsed="false">
      <c r="A173" s="80" t="s">
        <v>81</v>
      </c>
      <c r="B173" s="81" t="n">
        <v>200</v>
      </c>
      <c r="C173" s="96" t="n">
        <v>0.07</v>
      </c>
      <c r="D173" s="96" t="n">
        <v>0.02</v>
      </c>
      <c r="E173" s="96" t="n">
        <v>15</v>
      </c>
      <c r="F173" s="96" t="n">
        <v>60</v>
      </c>
      <c r="G173" s="96" t="n">
        <v>0</v>
      </c>
      <c r="H173" s="96" t="n">
        <v>0</v>
      </c>
      <c r="I173" s="96" t="n">
        <v>0.03</v>
      </c>
      <c r="J173" s="97" t="n">
        <v>11.1</v>
      </c>
      <c r="K173" s="98" t="s">
        <v>140</v>
      </c>
    </row>
    <row r="174" s="7" customFormat="true" ht="18" hidden="false" customHeight="false" outlineLevel="0" collapsed="false">
      <c r="A174" s="51" t="s">
        <v>33</v>
      </c>
      <c r="B174" s="52" t="n">
        <v>40</v>
      </c>
      <c r="C174" s="46" t="n">
        <v>3</v>
      </c>
      <c r="D174" s="46" t="n">
        <v>1.16</v>
      </c>
      <c r="E174" s="46" t="n">
        <v>20.56</v>
      </c>
      <c r="F174" s="46" t="n">
        <v>104.8</v>
      </c>
      <c r="G174" s="48" t="n">
        <v>0.04</v>
      </c>
      <c r="H174" s="48" t="n">
        <v>0.01</v>
      </c>
      <c r="I174" s="48" t="n">
        <v>0</v>
      </c>
      <c r="J174" s="49" t="n">
        <v>7.6</v>
      </c>
      <c r="K174" s="53" t="s">
        <v>34</v>
      </c>
    </row>
    <row r="175" s="7" customFormat="true" ht="23.25" hidden="false" customHeight="true" outlineLevel="0" collapsed="false">
      <c r="A175" s="112" t="s">
        <v>35</v>
      </c>
      <c r="B175" s="84" t="n">
        <f aca="false">SUM(B170:B174)</f>
        <v>550</v>
      </c>
      <c r="C175" s="69" t="n">
        <f aca="false">SUM(C170:C174)</f>
        <v>16.68</v>
      </c>
      <c r="D175" s="69" t="n">
        <f aca="false">SUM(D170:D174)</f>
        <v>13.99</v>
      </c>
      <c r="E175" s="69" t="n">
        <f aca="false">SUM(E170:E174)</f>
        <v>74.05</v>
      </c>
      <c r="F175" s="69" t="n">
        <f aca="false">SUM(F170:F174)</f>
        <v>480.05</v>
      </c>
      <c r="G175" s="69" t="n">
        <f aca="false">SUM(G170:G174)</f>
        <v>0.13</v>
      </c>
      <c r="H175" s="69" t="n">
        <f aca="false">SUM(H170:H174)</f>
        <v>0.27</v>
      </c>
      <c r="I175" s="69" t="n">
        <f aca="false">SUM(I170:I174)</f>
        <v>25.76</v>
      </c>
      <c r="J175" s="99" t="n">
        <f aca="false">SUM(J170:J174)</f>
        <v>68.54</v>
      </c>
      <c r="K175" s="53"/>
    </row>
    <row r="176" s="7" customFormat="true" ht="27" hidden="false" customHeight="true" outlineLevel="0" collapsed="false">
      <c r="A176" s="86"/>
      <c r="B176" s="86"/>
      <c r="C176" s="86"/>
      <c r="D176" s="86"/>
      <c r="E176" s="37" t="s">
        <v>36</v>
      </c>
      <c r="F176" s="86"/>
      <c r="G176" s="86"/>
      <c r="H176" s="86"/>
      <c r="I176" s="86"/>
      <c r="J176" s="100"/>
      <c r="K176" s="77"/>
    </row>
    <row r="177" s="7" customFormat="true" ht="20.25" hidden="false" customHeight="true" outlineLevel="0" collapsed="false">
      <c r="A177" s="65" t="s">
        <v>37</v>
      </c>
      <c r="B177" s="39" t="n">
        <v>60</v>
      </c>
      <c r="C177" s="41" t="n">
        <v>0.7</v>
      </c>
      <c r="D177" s="41" t="n">
        <v>0.1</v>
      </c>
      <c r="E177" s="41" t="n">
        <v>2.3</v>
      </c>
      <c r="F177" s="41" t="n">
        <v>12.8</v>
      </c>
      <c r="G177" s="41" t="n">
        <v>0.04</v>
      </c>
      <c r="H177" s="41" t="n">
        <v>0.02</v>
      </c>
      <c r="I177" s="41" t="n">
        <v>25</v>
      </c>
      <c r="J177" s="42" t="n">
        <v>8.4</v>
      </c>
      <c r="K177" s="82"/>
    </row>
    <row r="178" s="7" customFormat="true" ht="18" hidden="false" customHeight="false" outlineLevel="0" collapsed="false">
      <c r="A178" s="51" t="s">
        <v>141</v>
      </c>
      <c r="B178" s="52" t="n">
        <v>200</v>
      </c>
      <c r="C178" s="41" t="n">
        <v>1.578</v>
      </c>
      <c r="D178" s="41" t="n">
        <v>2.17</v>
      </c>
      <c r="E178" s="41" t="n">
        <v>9.69</v>
      </c>
      <c r="F178" s="41" t="n">
        <v>68.6</v>
      </c>
      <c r="G178" s="41" t="n">
        <v>0.07</v>
      </c>
      <c r="H178" s="41" t="n">
        <v>0.04</v>
      </c>
      <c r="I178" s="41" t="n">
        <v>6.6</v>
      </c>
      <c r="J178" s="42" t="n">
        <v>21.36</v>
      </c>
      <c r="K178" s="53" t="s">
        <v>142</v>
      </c>
    </row>
    <row r="179" s="7" customFormat="true" ht="18" hidden="false" customHeight="false" outlineLevel="0" collapsed="false">
      <c r="A179" s="51" t="s">
        <v>143</v>
      </c>
      <c r="B179" s="52" t="n">
        <v>200</v>
      </c>
      <c r="C179" s="62" t="n">
        <v>14.06</v>
      </c>
      <c r="D179" s="62" t="n">
        <v>33.71</v>
      </c>
      <c r="E179" s="62" t="n">
        <v>18.95</v>
      </c>
      <c r="F179" s="62" t="n">
        <v>437.71</v>
      </c>
      <c r="G179" s="62" t="n">
        <v>0.43</v>
      </c>
      <c r="H179" s="62" t="n">
        <v>0.17</v>
      </c>
      <c r="I179" s="62" t="n">
        <v>7.72</v>
      </c>
      <c r="J179" s="63" t="n">
        <v>32.79</v>
      </c>
      <c r="K179" s="53" t="s">
        <v>144</v>
      </c>
    </row>
    <row r="180" s="7" customFormat="true" ht="54.1" hidden="false" customHeight="true" outlineLevel="0" collapsed="false">
      <c r="A180" s="38" t="s">
        <v>116</v>
      </c>
      <c r="B180" s="92" t="n">
        <v>200</v>
      </c>
      <c r="C180" s="41" t="n">
        <f aca="false">0.8*0.2</f>
        <v>0.16</v>
      </c>
      <c r="D180" s="41" t="n">
        <f aca="false">0.8*0.2</f>
        <v>0.16</v>
      </c>
      <c r="E180" s="41" t="n">
        <v>27.88</v>
      </c>
      <c r="F180" s="41" t="n">
        <f aca="false">573*0.2</f>
        <v>114.6</v>
      </c>
      <c r="G180" s="41" t="n">
        <f aca="false">0.06*0.2</f>
        <v>0.012</v>
      </c>
      <c r="H180" s="41" t="n">
        <f aca="false">0.04*0.2</f>
        <v>0.008</v>
      </c>
      <c r="I180" s="41" t="n">
        <f aca="false">4.5*0.2</f>
        <v>0.9</v>
      </c>
      <c r="J180" s="42" t="n">
        <v>14.18</v>
      </c>
      <c r="K180" s="53" t="s">
        <v>89</v>
      </c>
    </row>
    <row r="181" s="7" customFormat="true" ht="18" hidden="false" customHeight="false" outlineLevel="0" collapsed="false">
      <c r="A181" s="65" t="s">
        <v>29</v>
      </c>
      <c r="B181" s="92" t="n">
        <v>100</v>
      </c>
      <c r="C181" s="40" t="n">
        <v>0.4</v>
      </c>
      <c r="D181" s="40" t="n">
        <v>0.4</v>
      </c>
      <c r="E181" s="40" t="n">
        <v>9.8</v>
      </c>
      <c r="F181" s="40" t="n">
        <v>47</v>
      </c>
      <c r="G181" s="41" t="n">
        <v>0.03</v>
      </c>
      <c r="H181" s="41" t="n">
        <v>0.02</v>
      </c>
      <c r="I181" s="41" t="n">
        <v>10</v>
      </c>
      <c r="J181" s="42" t="n">
        <v>16</v>
      </c>
      <c r="K181" s="82" t="s">
        <v>30</v>
      </c>
    </row>
    <row r="182" s="7" customFormat="true" ht="18" hidden="false" customHeight="false" outlineLevel="0" collapsed="false">
      <c r="A182" s="65" t="s">
        <v>46</v>
      </c>
      <c r="B182" s="52" t="n">
        <v>20</v>
      </c>
      <c r="C182" s="40" t="n">
        <v>1.12</v>
      </c>
      <c r="D182" s="40" t="n">
        <v>0.22</v>
      </c>
      <c r="E182" s="40" t="n">
        <v>9.88</v>
      </c>
      <c r="F182" s="40" t="n">
        <v>45.98</v>
      </c>
      <c r="G182" s="41" t="n">
        <v>0.02</v>
      </c>
      <c r="H182" s="41" t="n">
        <v>0</v>
      </c>
      <c r="I182" s="41" t="n">
        <v>0</v>
      </c>
      <c r="J182" s="42" t="n">
        <v>4.6</v>
      </c>
      <c r="K182" s="53"/>
    </row>
    <row r="183" s="7" customFormat="true" ht="18" hidden="false" customHeight="false" outlineLevel="0" collapsed="false">
      <c r="A183" s="51" t="s">
        <v>33</v>
      </c>
      <c r="B183" s="52" t="n">
        <v>40</v>
      </c>
      <c r="C183" s="46" t="n">
        <v>3</v>
      </c>
      <c r="D183" s="46" t="n">
        <v>1.16</v>
      </c>
      <c r="E183" s="46" t="n">
        <v>20.56</v>
      </c>
      <c r="F183" s="46" t="n">
        <v>104.8</v>
      </c>
      <c r="G183" s="48" t="n">
        <v>0.04</v>
      </c>
      <c r="H183" s="48" t="n">
        <v>0.01</v>
      </c>
      <c r="I183" s="48" t="n">
        <v>0</v>
      </c>
      <c r="J183" s="49" t="n">
        <v>7.6</v>
      </c>
      <c r="K183" s="53" t="s">
        <v>34</v>
      </c>
    </row>
    <row r="184" s="7" customFormat="true" ht="18" hidden="false" customHeight="false" outlineLevel="0" collapsed="false">
      <c r="A184" s="112" t="s">
        <v>47</v>
      </c>
      <c r="B184" s="84" t="n">
        <f aca="false">SUM(B177:B183)</f>
        <v>820</v>
      </c>
      <c r="C184" s="69" t="n">
        <f aca="false">SUM(C177:C183)</f>
        <v>21.018</v>
      </c>
      <c r="D184" s="69" t="n">
        <f aca="false">SUM(D177:D183)</f>
        <v>37.92</v>
      </c>
      <c r="E184" s="69" t="n">
        <f aca="false">SUM(E177:E183)</f>
        <v>99.06</v>
      </c>
      <c r="F184" s="69" t="n">
        <f aca="false">SUM(F177:F183)</f>
        <v>831.49</v>
      </c>
      <c r="G184" s="69" t="n">
        <f aca="false">SUM(G177:G183)</f>
        <v>0.642</v>
      </c>
      <c r="H184" s="69" t="n">
        <f aca="false">SUM(H177:H183)</f>
        <v>0.268</v>
      </c>
      <c r="I184" s="69" t="n">
        <f aca="false">SUM(I177:I183)</f>
        <v>50.22</v>
      </c>
      <c r="J184" s="99" t="n">
        <f aca="false">SUM(J177:J183)</f>
        <v>104.93</v>
      </c>
      <c r="K184" s="53"/>
    </row>
    <row r="185" s="7" customFormat="true" ht="18" hidden="false" customHeight="false" outlineLevel="0" collapsed="false">
      <c r="A185" s="31" t="s">
        <v>90</v>
      </c>
      <c r="B185" s="84" t="n">
        <f aca="false">B184+B175</f>
        <v>1370</v>
      </c>
      <c r="C185" s="33" t="n">
        <f aca="false">C184+C175</f>
        <v>37.698</v>
      </c>
      <c r="D185" s="33" t="n">
        <f aca="false">D184+D175</f>
        <v>51.91</v>
      </c>
      <c r="E185" s="33" t="n">
        <f aca="false">E184+E175</f>
        <v>173.11</v>
      </c>
      <c r="F185" s="33" t="n">
        <f aca="false">F184+F175</f>
        <v>1311.54</v>
      </c>
      <c r="G185" s="33" t="n">
        <f aca="false">G184+G175</f>
        <v>0.772</v>
      </c>
      <c r="H185" s="33" t="n">
        <f aca="false">H184+H175</f>
        <v>0.538</v>
      </c>
      <c r="I185" s="33" t="n">
        <f aca="false">I184+I175</f>
        <v>75.98</v>
      </c>
      <c r="J185" s="35" t="n">
        <f aca="false">J184+J175</f>
        <v>173.47</v>
      </c>
      <c r="K185" s="53"/>
    </row>
    <row r="186" s="7" customFormat="true" ht="28.9" hidden="false" customHeight="true" outlineLevel="0" collapsed="false">
      <c r="A186" s="29" t="s">
        <v>145</v>
      </c>
      <c r="B186" s="31"/>
      <c r="C186" s="31"/>
      <c r="D186" s="31"/>
      <c r="E186" s="31"/>
      <c r="F186" s="31"/>
      <c r="G186" s="75"/>
      <c r="H186" s="75"/>
      <c r="I186" s="75"/>
      <c r="J186" s="76"/>
      <c r="K186" s="77"/>
    </row>
    <row r="187" s="7" customFormat="true" ht="26.25" hidden="false" customHeight="true" outlineLevel="0" collapsed="false">
      <c r="A187" s="86"/>
      <c r="B187" s="86"/>
      <c r="C187" s="86"/>
      <c r="D187" s="86"/>
      <c r="E187" s="86" t="s">
        <v>22</v>
      </c>
      <c r="F187" s="86"/>
      <c r="G187" s="86"/>
      <c r="H187" s="86"/>
      <c r="I187" s="86"/>
      <c r="J187" s="100"/>
      <c r="K187" s="86"/>
    </row>
    <row r="188" s="7" customFormat="true" ht="18" hidden="false" customHeight="false" outlineLevel="0" collapsed="false">
      <c r="A188" s="65" t="s">
        <v>37</v>
      </c>
      <c r="B188" s="39" t="n">
        <v>60</v>
      </c>
      <c r="C188" s="41" t="n">
        <v>0.7</v>
      </c>
      <c r="D188" s="41" t="n">
        <v>0.1</v>
      </c>
      <c r="E188" s="41" t="n">
        <v>2.3</v>
      </c>
      <c r="F188" s="41" t="n">
        <v>12.8</v>
      </c>
      <c r="G188" s="41" t="n">
        <v>0.04</v>
      </c>
      <c r="H188" s="41" t="n">
        <v>0.02</v>
      </c>
      <c r="I188" s="41" t="n">
        <v>25</v>
      </c>
      <c r="J188" s="42" t="n">
        <v>8.4</v>
      </c>
      <c r="K188" s="82"/>
    </row>
    <row r="189" s="7" customFormat="true" ht="37.5" hidden="false" customHeight="true" outlineLevel="0" collapsed="false">
      <c r="A189" s="51" t="s">
        <v>146</v>
      </c>
      <c r="B189" s="52" t="n">
        <v>100</v>
      </c>
      <c r="C189" s="48" t="n">
        <v>14.1</v>
      </c>
      <c r="D189" s="48" t="n">
        <v>5.7</v>
      </c>
      <c r="E189" s="48" t="n">
        <v>4.4</v>
      </c>
      <c r="F189" s="48" t="n">
        <v>126.4</v>
      </c>
      <c r="G189" s="48" t="n">
        <v>0.03</v>
      </c>
      <c r="H189" s="48" t="n">
        <v>0.04</v>
      </c>
      <c r="I189" s="48" t="n">
        <v>1.2</v>
      </c>
      <c r="J189" s="49" t="n">
        <v>23</v>
      </c>
      <c r="K189" s="109" t="s">
        <v>147</v>
      </c>
    </row>
    <row r="190" s="7" customFormat="true" ht="18" hidden="false" customHeight="false" outlineLevel="0" collapsed="false">
      <c r="A190" s="65" t="s">
        <v>148</v>
      </c>
      <c r="B190" s="92" t="n">
        <v>150</v>
      </c>
      <c r="C190" s="41" t="n">
        <v>6.32</v>
      </c>
      <c r="D190" s="41" t="n">
        <v>4.5</v>
      </c>
      <c r="E190" s="41" t="n">
        <v>38.85</v>
      </c>
      <c r="F190" s="41" t="n">
        <v>221.25</v>
      </c>
      <c r="G190" s="41" t="n">
        <v>0.09</v>
      </c>
      <c r="H190" s="41" t="n">
        <v>0.17</v>
      </c>
      <c r="I190" s="41" t="n">
        <v>0</v>
      </c>
      <c r="J190" s="42" t="n">
        <v>24.05</v>
      </c>
      <c r="K190" s="82" t="s">
        <v>43</v>
      </c>
    </row>
    <row r="191" s="7" customFormat="true" ht="18" hidden="false" customHeight="false" outlineLevel="0" collapsed="false">
      <c r="A191" s="80" t="s">
        <v>95</v>
      </c>
      <c r="B191" s="81" t="n">
        <v>200</v>
      </c>
      <c r="C191" s="96" t="n">
        <v>0.13</v>
      </c>
      <c r="D191" s="96" t="n">
        <v>0.02</v>
      </c>
      <c r="E191" s="96" t="n">
        <v>15.2</v>
      </c>
      <c r="F191" s="96" t="n">
        <v>62</v>
      </c>
      <c r="G191" s="96" t="n">
        <v>0</v>
      </c>
      <c r="H191" s="96" t="n">
        <v>0</v>
      </c>
      <c r="I191" s="96" t="n">
        <v>0.03</v>
      </c>
      <c r="J191" s="97" t="n">
        <v>11.1</v>
      </c>
      <c r="K191" s="98" t="s">
        <v>149</v>
      </c>
    </row>
    <row r="192" s="7" customFormat="true" ht="18" hidden="false" customHeight="false" outlineLevel="0" collapsed="false">
      <c r="A192" s="51" t="s">
        <v>33</v>
      </c>
      <c r="B192" s="52" t="n">
        <v>40</v>
      </c>
      <c r="C192" s="46" t="n">
        <v>3</v>
      </c>
      <c r="D192" s="46" t="n">
        <v>1.16</v>
      </c>
      <c r="E192" s="46" t="n">
        <v>20.56</v>
      </c>
      <c r="F192" s="46" t="n">
        <v>104.8</v>
      </c>
      <c r="G192" s="48" t="n">
        <v>0.04</v>
      </c>
      <c r="H192" s="48" t="n">
        <v>0.01</v>
      </c>
      <c r="I192" s="48" t="n">
        <v>0</v>
      </c>
      <c r="J192" s="49" t="n">
        <v>7.6</v>
      </c>
      <c r="K192" s="53" t="s">
        <v>34</v>
      </c>
    </row>
    <row r="193" s="7" customFormat="true" ht="18" hidden="false" customHeight="false" outlineLevel="0" collapsed="false">
      <c r="A193" s="112" t="s">
        <v>35</v>
      </c>
      <c r="B193" s="84" t="n">
        <f aca="false">SUM(B188:B192)</f>
        <v>550</v>
      </c>
      <c r="C193" s="69" t="n">
        <f aca="false">SUM(C188:C192)</f>
        <v>24.25</v>
      </c>
      <c r="D193" s="69" t="n">
        <f aca="false">SUM(D188:D192)</f>
        <v>11.48</v>
      </c>
      <c r="E193" s="69" t="n">
        <f aca="false">SUM(E188:E192)</f>
        <v>81.31</v>
      </c>
      <c r="F193" s="69" t="n">
        <f aca="false">SUM(F188:F192)</f>
        <v>527.25</v>
      </c>
      <c r="G193" s="69" t="n">
        <f aca="false">SUM(G188:G192)</f>
        <v>0.2</v>
      </c>
      <c r="H193" s="69" t="n">
        <f aca="false">SUM(H188:H192)</f>
        <v>0.24</v>
      </c>
      <c r="I193" s="69" t="n">
        <f aca="false">SUM(I188:I192)</f>
        <v>26.23</v>
      </c>
      <c r="J193" s="99" t="n">
        <f aca="false">SUM(J188:J192)</f>
        <v>74.15</v>
      </c>
      <c r="K193" s="53"/>
    </row>
    <row r="194" s="7" customFormat="true" ht="25.5" hidden="false" customHeight="true" outlineLevel="0" collapsed="false">
      <c r="A194" s="115"/>
      <c r="B194" s="115"/>
      <c r="C194" s="115"/>
      <c r="D194" s="115"/>
      <c r="E194" s="58" t="s">
        <v>150</v>
      </c>
      <c r="F194" s="115"/>
      <c r="G194" s="115"/>
      <c r="H194" s="115"/>
      <c r="I194" s="115"/>
      <c r="J194" s="116"/>
      <c r="K194" s="115"/>
    </row>
    <row r="195" s="7" customFormat="true" ht="20.25" hidden="false" customHeight="true" outlineLevel="0" collapsed="false">
      <c r="A195" s="65" t="s">
        <v>37</v>
      </c>
      <c r="B195" s="39" t="n">
        <v>60</v>
      </c>
      <c r="C195" s="41" t="n">
        <v>0.7</v>
      </c>
      <c r="D195" s="41" t="n">
        <v>0.1</v>
      </c>
      <c r="E195" s="41" t="n">
        <v>2.3</v>
      </c>
      <c r="F195" s="41" t="n">
        <v>12.8</v>
      </c>
      <c r="G195" s="41" t="n">
        <v>0.04</v>
      </c>
      <c r="H195" s="41" t="n">
        <v>0.02</v>
      </c>
      <c r="I195" s="41" t="n">
        <v>25</v>
      </c>
      <c r="J195" s="42" t="n">
        <v>8.4</v>
      </c>
      <c r="K195" s="82"/>
    </row>
    <row r="196" s="7" customFormat="true" ht="26.85" hidden="false" customHeight="false" outlineLevel="0" collapsed="false">
      <c r="A196" s="51" t="s">
        <v>69</v>
      </c>
      <c r="B196" s="52" t="n">
        <v>200</v>
      </c>
      <c r="C196" s="62" t="n">
        <f aca="false">21.96*0.2</f>
        <v>4.392</v>
      </c>
      <c r="D196" s="62" t="n">
        <f aca="false">21.08*0.2</f>
        <v>4.216</v>
      </c>
      <c r="E196" s="62" t="n">
        <v>13.23</v>
      </c>
      <c r="F196" s="62" t="n">
        <f aca="false">593*0.2</f>
        <v>118.6</v>
      </c>
      <c r="G196" s="62" t="n">
        <v>0.18</v>
      </c>
      <c r="H196" s="62" t="n">
        <v>0.06</v>
      </c>
      <c r="I196" s="62" t="n">
        <v>4.66</v>
      </c>
      <c r="J196" s="63" t="n">
        <v>34.14</v>
      </c>
      <c r="K196" s="53" t="s">
        <v>70</v>
      </c>
    </row>
    <row r="197" s="7" customFormat="true" ht="18" hidden="false" customHeight="false" outlineLevel="0" collapsed="false">
      <c r="A197" s="88" t="s">
        <v>151</v>
      </c>
      <c r="B197" s="89" t="n">
        <v>100</v>
      </c>
      <c r="C197" s="62" t="n">
        <v>14.7</v>
      </c>
      <c r="D197" s="62" t="n">
        <v>3.6</v>
      </c>
      <c r="E197" s="62" t="n">
        <v>6</v>
      </c>
      <c r="F197" s="62" t="n">
        <v>116.3</v>
      </c>
      <c r="G197" s="62" t="n">
        <v>0.1</v>
      </c>
      <c r="H197" s="62" t="n">
        <v>0.06</v>
      </c>
      <c r="I197" s="62" t="n">
        <v>0.59</v>
      </c>
      <c r="J197" s="63" t="n">
        <v>44</v>
      </c>
      <c r="K197" s="90" t="s">
        <v>152</v>
      </c>
    </row>
    <row r="198" s="7" customFormat="true" ht="18" hidden="false" customHeight="false" outlineLevel="0" collapsed="false">
      <c r="A198" s="88" t="s">
        <v>58</v>
      </c>
      <c r="B198" s="89" t="n">
        <v>150</v>
      </c>
      <c r="C198" s="62" t="n">
        <v>3.06</v>
      </c>
      <c r="D198" s="62" t="n">
        <v>4.8</v>
      </c>
      <c r="E198" s="62" t="n">
        <v>20.44</v>
      </c>
      <c r="F198" s="62" t="n">
        <v>137.25</v>
      </c>
      <c r="G198" s="62" t="n">
        <v>0.14</v>
      </c>
      <c r="H198" s="62" t="n">
        <v>0.11</v>
      </c>
      <c r="I198" s="62" t="n">
        <v>18.16</v>
      </c>
      <c r="J198" s="63" t="n">
        <v>36.98</v>
      </c>
      <c r="K198" s="91" t="s">
        <v>59</v>
      </c>
    </row>
    <row r="199" s="7" customFormat="true" ht="29.85" hidden="false" customHeight="true" outlineLevel="0" collapsed="false">
      <c r="A199" s="38" t="s">
        <v>153</v>
      </c>
      <c r="B199" s="92" t="n">
        <v>200</v>
      </c>
      <c r="C199" s="41" t="n">
        <f aca="false">0.8*0.2</f>
        <v>0.16</v>
      </c>
      <c r="D199" s="41" t="n">
        <f aca="false">0.8*0.2</f>
        <v>0.16</v>
      </c>
      <c r="E199" s="41" t="n">
        <v>27.88</v>
      </c>
      <c r="F199" s="41" t="n">
        <f aca="false">573*0.2</f>
        <v>114.6</v>
      </c>
      <c r="G199" s="41" t="n">
        <f aca="false">0.06*0.2</f>
        <v>0.012</v>
      </c>
      <c r="H199" s="41" t="n">
        <f aca="false">0.04*0.2</f>
        <v>0.008</v>
      </c>
      <c r="I199" s="41" t="n">
        <f aca="false">4.5*0.2</f>
        <v>0.9</v>
      </c>
      <c r="J199" s="42" t="n">
        <v>14.18</v>
      </c>
      <c r="K199" s="53" t="s">
        <v>89</v>
      </c>
    </row>
    <row r="200" s="7" customFormat="true" ht="34.5" hidden="false" customHeight="true" outlineLevel="0" collapsed="false">
      <c r="A200" s="65" t="s">
        <v>46</v>
      </c>
      <c r="B200" s="52" t="n">
        <v>20</v>
      </c>
      <c r="C200" s="40" t="n">
        <v>1.12</v>
      </c>
      <c r="D200" s="40" t="n">
        <v>0.22</v>
      </c>
      <c r="E200" s="40" t="n">
        <v>9.88</v>
      </c>
      <c r="F200" s="40" t="n">
        <v>45.98</v>
      </c>
      <c r="G200" s="41" t="n">
        <v>0.02</v>
      </c>
      <c r="H200" s="41"/>
      <c r="I200" s="41" t="n">
        <v>0</v>
      </c>
      <c r="J200" s="42" t="n">
        <v>4.6</v>
      </c>
      <c r="K200" s="53"/>
    </row>
    <row r="201" s="7" customFormat="true" ht="18" hidden="false" customHeight="false" outlineLevel="0" collapsed="false">
      <c r="A201" s="51" t="s">
        <v>33</v>
      </c>
      <c r="B201" s="52" t="n">
        <v>40</v>
      </c>
      <c r="C201" s="46" t="n">
        <v>3</v>
      </c>
      <c r="D201" s="46" t="n">
        <v>1.16</v>
      </c>
      <c r="E201" s="46" t="n">
        <v>20.56</v>
      </c>
      <c r="F201" s="46" t="n">
        <v>104.8</v>
      </c>
      <c r="G201" s="48" t="n">
        <v>0.04</v>
      </c>
      <c r="H201" s="48" t="n">
        <v>0.01</v>
      </c>
      <c r="I201" s="48" t="n">
        <v>0</v>
      </c>
      <c r="J201" s="49" t="n">
        <v>7.6</v>
      </c>
      <c r="K201" s="53" t="s">
        <v>34</v>
      </c>
    </row>
    <row r="202" s="7" customFormat="true" ht="18" hidden="false" customHeight="false" outlineLevel="0" collapsed="false">
      <c r="A202" s="51"/>
      <c r="B202" s="52"/>
      <c r="C202" s="46"/>
      <c r="D202" s="46"/>
      <c r="E202" s="46"/>
      <c r="F202" s="46"/>
      <c r="G202" s="48"/>
      <c r="H202" s="48"/>
      <c r="I202" s="48"/>
      <c r="J202" s="49"/>
      <c r="K202" s="53"/>
    </row>
    <row r="203" s="7" customFormat="true" ht="18" hidden="false" customHeight="false" outlineLevel="0" collapsed="false">
      <c r="A203" s="112" t="s">
        <v>47</v>
      </c>
      <c r="B203" s="84" t="n">
        <f aca="false">SUM(B195:B202)</f>
        <v>770</v>
      </c>
      <c r="C203" s="69" t="n">
        <f aca="false">SUM(C195:C202)</f>
        <v>27.132</v>
      </c>
      <c r="D203" s="69" t="n">
        <f aca="false">SUM(D195:D202)</f>
        <v>14.256</v>
      </c>
      <c r="E203" s="69" t="n">
        <f aca="false">SUM(E195:E202)</f>
        <v>100.29</v>
      </c>
      <c r="F203" s="69" t="n">
        <f aca="false">SUM(F195:F202)</f>
        <v>650.33</v>
      </c>
      <c r="G203" s="69" t="n">
        <f aca="false">SUM(G195:G202)</f>
        <v>0.532</v>
      </c>
      <c r="H203" s="69" t="n">
        <f aca="false">SUM(H195:H202)</f>
        <v>0.268</v>
      </c>
      <c r="I203" s="69" t="n">
        <f aca="false">SUM(I195:I202)</f>
        <v>49.31</v>
      </c>
      <c r="J203" s="99" t="n">
        <f aca="false">SUM(J195:J202)</f>
        <v>149.9</v>
      </c>
      <c r="K203" s="53"/>
    </row>
    <row r="204" s="7" customFormat="true" ht="18" hidden="false" customHeight="false" outlineLevel="0" collapsed="false">
      <c r="A204" s="31"/>
      <c r="B204" s="84" t="n">
        <f aca="false">B203+B193</f>
        <v>1320</v>
      </c>
      <c r="C204" s="33" t="n">
        <f aca="false">C203+C193</f>
        <v>51.382</v>
      </c>
      <c r="D204" s="33" t="n">
        <f aca="false">D203+D193</f>
        <v>25.736</v>
      </c>
      <c r="E204" s="33" t="n">
        <f aca="false">E203+E193</f>
        <v>181.6</v>
      </c>
      <c r="F204" s="33" t="n">
        <f aca="false">F203+F193</f>
        <v>1177.58</v>
      </c>
      <c r="G204" s="33" t="n">
        <f aca="false">G203+G193</f>
        <v>0.732</v>
      </c>
      <c r="H204" s="33" t="n">
        <f aca="false">H203+H193</f>
        <v>0.508</v>
      </c>
      <c r="I204" s="33" t="n">
        <f aca="false">I203+I193</f>
        <v>75.54</v>
      </c>
      <c r="J204" s="35" t="n">
        <f aca="false">J203+J193</f>
        <v>224.05</v>
      </c>
      <c r="K204" s="53"/>
    </row>
    <row r="205" s="7" customFormat="true" ht="33" hidden="false" customHeight="true" outlineLevel="0" collapsed="false">
      <c r="A205" s="31" t="s">
        <v>102</v>
      </c>
      <c r="B205" s="84" t="n">
        <f aca="false">SUM(B121,B138,B156,B175,B193)/5</f>
        <v>528</v>
      </c>
      <c r="C205" s="33" t="n">
        <f aca="false">SUM(C121,C138,C156,C175,C193)/5</f>
        <v>20.924</v>
      </c>
      <c r="D205" s="33" t="n">
        <f aca="false">SUM(D121,D138,D156,D175,D193)/5</f>
        <v>12.298</v>
      </c>
      <c r="E205" s="33" t="n">
        <f aca="false">SUM(E121,E138,E156,E175,E193)/5</f>
        <v>77.528</v>
      </c>
      <c r="F205" s="33" t="n">
        <f aca="false">SUM(F121,F138,F156,F175,F193)/5</f>
        <v>532.862</v>
      </c>
      <c r="G205" s="33" t="n">
        <f aca="false">SUM(G121,G138,G156,G175,G193)/5</f>
        <v>0.214</v>
      </c>
      <c r="H205" s="33" t="n">
        <f aca="false">SUM(H121,H138,H156,H175,H193)/5</f>
        <v>0.23</v>
      </c>
      <c r="I205" s="33" t="n">
        <f aca="false">SUM(I121,I138,I156,I175,I193)/5</f>
        <v>20.588</v>
      </c>
      <c r="J205" s="35" t="n">
        <f aca="false">SUM(J121,J138,J156,J175,J193)/5</f>
        <v>177.756</v>
      </c>
      <c r="K205" s="77"/>
    </row>
    <row r="206" s="7" customFormat="true" ht="25.15" hidden="false" customHeight="true" outlineLevel="0" collapsed="false">
      <c r="A206" s="31" t="s">
        <v>103</v>
      </c>
      <c r="B206" s="84" t="n">
        <f aca="false">SUM(B130,B147,B203,B184,B166)/5</f>
        <v>790</v>
      </c>
      <c r="C206" s="33" t="n">
        <f aca="false">SUM(C130,C147,C203,C184,C166)/5</f>
        <v>24.634</v>
      </c>
      <c r="D206" s="33" t="n">
        <f aca="false">SUM(D130,D147,D203,D184,D166)/5</f>
        <v>25.6012</v>
      </c>
      <c r="E206" s="33" t="n">
        <f aca="false">SUM(E130,E147,E203,E184,E166)/5</f>
        <v>105.246</v>
      </c>
      <c r="F206" s="33" t="n">
        <f aca="false">SUM(F130,F147,F203,F184,F166)/5</f>
        <v>759.912</v>
      </c>
      <c r="G206" s="33" t="n">
        <f aca="false">SUM(G130,G147,G203,G184,G166)/5</f>
        <v>0.4596</v>
      </c>
      <c r="H206" s="33" t="n">
        <f aca="false">SUM(H130,H147,H203,H184,H166)/5</f>
        <v>0.2804</v>
      </c>
      <c r="I206" s="33" t="n">
        <f aca="false">SUM(I130,I147,I203,I184,I166)/5</f>
        <v>59.024</v>
      </c>
      <c r="J206" s="35" t="n">
        <f aca="false">SUM(J130,J147,J203,J184,J166)/5</f>
        <v>123.14</v>
      </c>
      <c r="K206" s="77"/>
    </row>
    <row r="207" s="7" customFormat="true" ht="18" hidden="false" customHeight="false" outlineLevel="0" collapsed="false">
      <c r="A207" s="94"/>
      <c r="B207" s="84"/>
      <c r="C207" s="33"/>
      <c r="D207" s="33"/>
      <c r="E207" s="33"/>
      <c r="F207" s="33"/>
      <c r="G207" s="33"/>
      <c r="H207" s="33"/>
      <c r="I207" s="33"/>
      <c r="J207" s="35"/>
      <c r="K207" s="135"/>
    </row>
    <row r="208" s="7" customFormat="true" ht="18" hidden="false" customHeight="false" outlineLevel="0" collapsed="false">
      <c r="A208" s="136"/>
      <c r="B208" s="137"/>
      <c r="C208" s="138"/>
      <c r="D208" s="138"/>
      <c r="E208" s="138"/>
      <c r="F208" s="138"/>
      <c r="G208" s="138"/>
      <c r="H208" s="138"/>
      <c r="I208" s="138"/>
      <c r="J208" s="139"/>
      <c r="K208" s="135"/>
    </row>
    <row r="209" s="7" customFormat="true" ht="18" hidden="false" customHeight="false" outlineLevel="0" collapsed="false">
      <c r="A209" s="140" t="s">
        <v>154</v>
      </c>
      <c r="B209" s="141"/>
      <c r="C209" s="142" t="n">
        <f aca="false">C193+C175+C156+C138+C121+C99+C81+C64+C45+C28</f>
        <v>210.213</v>
      </c>
      <c r="D209" s="142" t="n">
        <f aca="false">D193+D175+D156+D138+D121+D99+D81+D64+D45+D28</f>
        <v>175.2485</v>
      </c>
      <c r="E209" s="142" t="n">
        <f aca="false">E193+E175+E156+E138+E121+E99+E81+E64+E45+E28</f>
        <v>799.948</v>
      </c>
      <c r="F209" s="142" t="n">
        <f aca="false">F193+F175+F156+F138+F121+F99+F81+F64+F45+F28</f>
        <v>5648.61</v>
      </c>
      <c r="G209" s="142" t="n">
        <f aca="false">G193+G175+G156+G138+G121+G99+G81+G64+G45+G28</f>
        <v>8.173</v>
      </c>
      <c r="H209" s="142" t="n">
        <f aca="false">H193+H175+H156+H138+H121+H99+H81+H64+H45+H28</f>
        <v>2.292</v>
      </c>
      <c r="I209" s="142" t="n">
        <f aca="false">I193+I175+I156+I138+I121+I99+I81+I64+I45+I28</f>
        <v>218.048</v>
      </c>
      <c r="J209" s="143" t="n">
        <f aca="false">J193+J175+J156+J138+J121+J99+J81+J64+J45+J28</f>
        <v>1875.69</v>
      </c>
      <c r="K209" s="144"/>
    </row>
    <row r="210" s="7" customFormat="true" ht="33.75" hidden="false" customHeight="true" outlineLevel="0" collapsed="false">
      <c r="A210" s="145" t="s">
        <v>155</v>
      </c>
      <c r="B210" s="141"/>
      <c r="C210" s="142" t="n">
        <f aca="false">C209/10</f>
        <v>21.0213</v>
      </c>
      <c r="D210" s="142" t="n">
        <f aca="false">D209/10</f>
        <v>17.52485</v>
      </c>
      <c r="E210" s="142" t="n">
        <f aca="false">E209/10</f>
        <v>79.9948</v>
      </c>
      <c r="F210" s="142" t="n">
        <f aca="false">F209/10</f>
        <v>564.861</v>
      </c>
      <c r="G210" s="142" t="n">
        <f aca="false">G209/10</f>
        <v>0.8173</v>
      </c>
      <c r="H210" s="142" t="n">
        <f aca="false">H209/10</f>
        <v>0.2292</v>
      </c>
      <c r="I210" s="142" t="n">
        <f aca="false">I209/10</f>
        <v>21.8048</v>
      </c>
      <c r="J210" s="143" t="n">
        <f aca="false">J209/10</f>
        <v>187.569</v>
      </c>
      <c r="K210" s="144"/>
    </row>
    <row r="211" s="7" customFormat="true" ht="30.75" hidden="false" customHeight="true" outlineLevel="0" collapsed="false">
      <c r="A211" s="146" t="s">
        <v>156</v>
      </c>
      <c r="B211" s="147"/>
      <c r="C211" s="148" t="n">
        <f aca="false">C210/C218</f>
        <v>0.273003896103896</v>
      </c>
      <c r="D211" s="148" t="n">
        <f aca="false">D210/D218</f>
        <v>0.221833544303797</v>
      </c>
      <c r="E211" s="148" t="n">
        <f aca="false">E210/E218</f>
        <v>0.238790447761194</v>
      </c>
      <c r="F211" s="148" t="n">
        <f aca="false">F210/F218</f>
        <v>0.240366382978723</v>
      </c>
      <c r="G211" s="148" t="n">
        <f aca="false">G210/G218</f>
        <v>0.681083333333333</v>
      </c>
      <c r="H211" s="148" t="n">
        <f aca="false">H210/H218</f>
        <v>0.163714285714286</v>
      </c>
      <c r="I211" s="148" t="n">
        <f aca="false">I210/I218</f>
        <v>0.363413333333333</v>
      </c>
      <c r="J211" s="149" t="n">
        <f aca="false">J210/J218</f>
        <v>0.170517272727273</v>
      </c>
      <c r="K211" s="136"/>
    </row>
    <row r="212" s="7" customFormat="true" ht="18" hidden="false" customHeight="false" outlineLevel="0" collapsed="false">
      <c r="A212" s="150" t="s">
        <v>157</v>
      </c>
      <c r="B212" s="151"/>
      <c r="C212" s="152" t="n">
        <f aca="false">C166+C184+C203+C147+C130+C109+C90+C73+C55+C37</f>
        <v>254.011</v>
      </c>
      <c r="D212" s="152" t="n">
        <f aca="false">D166+D184+D203+D147+D130+D109+D90+D73+D55+D37</f>
        <v>255.667</v>
      </c>
      <c r="E212" s="152" t="n">
        <f aca="false">E166+E184+E203+E147+E130+E109+E90+E73+E55+E37</f>
        <v>942.285</v>
      </c>
      <c r="F212" s="152" t="n">
        <f aca="false">F166+F184+F203+F147+F130+F109+F90+F73+F55+F37</f>
        <v>7764.34</v>
      </c>
      <c r="G212" s="152" t="n">
        <f aca="false">G166+G184+G203+G147+G130+G109+G90+G73+G55+G37</f>
        <v>4.564</v>
      </c>
      <c r="H212" s="152" t="n">
        <f aca="false">H166+H184+H203+H147+H130+H109+H90+H73+H55+H37</f>
        <v>3.2</v>
      </c>
      <c r="I212" s="152" t="n">
        <f aca="false">I166+I184+I203+I147+I130+I109+I90+I73+I55+I37</f>
        <v>511.75</v>
      </c>
      <c r="J212" s="153" t="n">
        <f aca="false">J166+J184+J203+J147+J130+J109+J90+J73+J55+J37</f>
        <v>1354.64</v>
      </c>
      <c r="K212" s="144"/>
    </row>
    <row r="213" s="7" customFormat="true" ht="33" hidden="false" customHeight="true" outlineLevel="0" collapsed="false">
      <c r="A213" s="145" t="s">
        <v>158</v>
      </c>
      <c r="B213" s="141"/>
      <c r="C213" s="142" t="n">
        <f aca="false">C212/10</f>
        <v>25.4011</v>
      </c>
      <c r="D213" s="142" t="n">
        <f aca="false">D212/10</f>
        <v>25.5667</v>
      </c>
      <c r="E213" s="142" t="n">
        <f aca="false">E212/10</f>
        <v>94.2285</v>
      </c>
      <c r="F213" s="142" t="n">
        <f aca="false">F212/10</f>
        <v>776.434</v>
      </c>
      <c r="G213" s="142" t="n">
        <f aca="false">G212/10</f>
        <v>0.4564</v>
      </c>
      <c r="H213" s="142" t="n">
        <f aca="false">H212/10</f>
        <v>0.32</v>
      </c>
      <c r="I213" s="142" t="n">
        <f aca="false">I212/10</f>
        <v>51.175</v>
      </c>
      <c r="J213" s="143" t="n">
        <f aca="false">J212/10</f>
        <v>135.464</v>
      </c>
      <c r="K213" s="144"/>
    </row>
    <row r="214" s="7" customFormat="true" ht="36" hidden="false" customHeight="true" outlineLevel="0" collapsed="false">
      <c r="A214" s="146" t="s">
        <v>156</v>
      </c>
      <c r="B214" s="154"/>
      <c r="C214" s="148" t="n">
        <f aca="false">C213/C218</f>
        <v>0.329884415584416</v>
      </c>
      <c r="D214" s="148" t="n">
        <f aca="false">D213/D218</f>
        <v>0.323629113924051</v>
      </c>
      <c r="E214" s="148" t="n">
        <f aca="false">E213/E218</f>
        <v>0.281279104477612</v>
      </c>
      <c r="F214" s="148" t="n">
        <f aca="false">F213/F218</f>
        <v>0.330397446808511</v>
      </c>
      <c r="G214" s="148" t="n">
        <f aca="false">G213/G218</f>
        <v>0.380333333333333</v>
      </c>
      <c r="H214" s="148" t="n">
        <f aca="false">H213/H218</f>
        <v>0.228571428571429</v>
      </c>
      <c r="I214" s="148" t="n">
        <f aca="false">I213/I218</f>
        <v>0.852916666666667</v>
      </c>
      <c r="J214" s="149" t="n">
        <f aca="false">J213/J218</f>
        <v>0.123149090909091</v>
      </c>
      <c r="K214" s="136"/>
    </row>
    <row r="215" s="7" customFormat="true" ht="18" hidden="false" customHeight="false" outlineLevel="0" collapsed="false">
      <c r="A215" s="155" t="s">
        <v>159</v>
      </c>
      <c r="B215" s="151"/>
      <c r="C215" s="156" t="n">
        <f aca="false">C212+C209</f>
        <v>464.224</v>
      </c>
      <c r="D215" s="156" t="n">
        <f aca="false">D212+D209</f>
        <v>430.9155</v>
      </c>
      <c r="E215" s="156" t="n">
        <f aca="false">E212+E209</f>
        <v>1742.233</v>
      </c>
      <c r="F215" s="156" t="n">
        <f aca="false">F212+F209</f>
        <v>13412.95</v>
      </c>
      <c r="G215" s="156" t="n">
        <f aca="false">G212+G209</f>
        <v>12.737</v>
      </c>
      <c r="H215" s="156"/>
      <c r="I215" s="156" t="n">
        <f aca="false">I212+I209</f>
        <v>729.798</v>
      </c>
      <c r="J215" s="157" t="n">
        <f aca="false">J212+J209</f>
        <v>3230.33</v>
      </c>
      <c r="K215" s="144"/>
    </row>
    <row r="216" s="7" customFormat="true" ht="18" hidden="false" customHeight="false" outlineLevel="0" collapsed="false">
      <c r="A216" s="158" t="s">
        <v>160</v>
      </c>
      <c r="B216" s="141"/>
      <c r="C216" s="159" t="n">
        <f aca="false">C215/10</f>
        <v>46.4224</v>
      </c>
      <c r="D216" s="159" t="n">
        <f aca="false">D215/10</f>
        <v>43.09155</v>
      </c>
      <c r="E216" s="159" t="n">
        <f aca="false">E215/10</f>
        <v>174.2233</v>
      </c>
      <c r="F216" s="159" t="n">
        <f aca="false">F215/10</f>
        <v>1341.295</v>
      </c>
      <c r="G216" s="159" t="n">
        <f aca="false">G215/10</f>
        <v>1.2737</v>
      </c>
      <c r="H216" s="159"/>
      <c r="I216" s="159" t="n">
        <f aca="false">I215/10</f>
        <v>72.9798</v>
      </c>
      <c r="J216" s="160" t="n">
        <f aca="false">J215/10</f>
        <v>323.033</v>
      </c>
      <c r="K216" s="144"/>
    </row>
    <row r="217" s="7" customFormat="true" ht="46.5" hidden="false" customHeight="true" outlineLevel="0" collapsed="false">
      <c r="A217" s="161" t="s">
        <v>156</v>
      </c>
      <c r="B217" s="154"/>
      <c r="C217" s="162" t="n">
        <f aca="false">C216/C218</f>
        <v>0.602888311688312</v>
      </c>
      <c r="D217" s="162" t="n">
        <f aca="false">D216/D218</f>
        <v>0.545462658227848</v>
      </c>
      <c r="E217" s="162" t="n">
        <f aca="false">E216/E218</f>
        <v>0.520069552238806</v>
      </c>
      <c r="F217" s="162" t="n">
        <f aca="false">F216/F218</f>
        <v>0.570763829787234</v>
      </c>
      <c r="G217" s="162" t="n">
        <f aca="false">G216/G218</f>
        <v>1.06141666666667</v>
      </c>
      <c r="H217" s="162"/>
      <c r="I217" s="162" t="n">
        <f aca="false">I216/I218</f>
        <v>1.21633</v>
      </c>
      <c r="J217" s="163" t="n">
        <f aca="false">J216/J218</f>
        <v>0.293666363636364</v>
      </c>
      <c r="K217" s="136"/>
    </row>
    <row r="218" s="7" customFormat="true" ht="66" hidden="false" customHeight="true" outlineLevel="0" collapsed="false">
      <c r="A218" s="164" t="s">
        <v>161</v>
      </c>
      <c r="B218" s="165"/>
      <c r="C218" s="166" t="n">
        <v>77</v>
      </c>
      <c r="D218" s="166" t="n">
        <v>79</v>
      </c>
      <c r="E218" s="166" t="n">
        <v>335</v>
      </c>
      <c r="F218" s="166" t="n">
        <v>2350</v>
      </c>
      <c r="G218" s="166" t="n">
        <v>1.2</v>
      </c>
      <c r="H218" s="166" t="n">
        <v>1.4</v>
      </c>
      <c r="I218" s="166" t="n">
        <v>60</v>
      </c>
      <c r="J218" s="167" t="n">
        <v>1100</v>
      </c>
      <c r="K218" s="168"/>
    </row>
    <row r="219" s="7" customFormat="true" ht="18" hidden="false" customHeight="false" outlineLevel="0" collapsed="false">
      <c r="A219" s="169" t="s">
        <v>162</v>
      </c>
      <c r="B219" s="170"/>
      <c r="C219" s="171"/>
      <c r="D219" s="171"/>
      <c r="E219" s="172" t="s">
        <v>163</v>
      </c>
      <c r="F219" s="173"/>
      <c r="G219" s="173"/>
      <c r="H219" s="173"/>
      <c r="I219" s="173"/>
      <c r="J219" s="173"/>
      <c r="K219" s="174"/>
    </row>
    <row r="220" s="7" customFormat="true" ht="18" hidden="false" customHeight="false" outlineLevel="0" collapsed="false">
      <c r="A220" s="175"/>
      <c r="B220" s="176"/>
      <c r="C220" s="177" t="s">
        <v>22</v>
      </c>
      <c r="D220" s="177" t="n">
        <f aca="false">F210/F218</f>
        <v>0.240366382978723</v>
      </c>
      <c r="E220" s="177" t="s">
        <v>164</v>
      </c>
      <c r="F220" s="173"/>
      <c r="G220" s="173"/>
      <c r="H220" s="173"/>
      <c r="I220" s="173"/>
      <c r="J220" s="173"/>
      <c r="K220" s="174"/>
    </row>
    <row r="221" s="7" customFormat="true" ht="35.4" hidden="false" customHeight="true" outlineLevel="0" collapsed="false">
      <c r="A221" s="178"/>
      <c r="B221" s="179"/>
      <c r="C221" s="180" t="s">
        <v>36</v>
      </c>
      <c r="D221" s="180" t="n">
        <f aca="false">F213/F218</f>
        <v>0.330397446808511</v>
      </c>
      <c r="E221" s="180" t="s">
        <v>165</v>
      </c>
      <c r="F221" s="173"/>
      <c r="G221" s="173"/>
      <c r="H221" s="173"/>
      <c r="I221" s="173"/>
      <c r="J221" s="173"/>
      <c r="K221" s="174"/>
    </row>
    <row r="222" customFormat="false" ht="32.6" hidden="false" customHeight="true" outlineLevel="0" collapsed="false"/>
    <row r="223" s="7" customFormat="true" ht="38.2" hidden="false" customHeight="true" outlineLevel="0" collapsed="false">
      <c r="A223" s="181" t="s">
        <v>166</v>
      </c>
      <c r="B223" s="181"/>
      <c r="C223" s="181"/>
      <c r="D223" s="181"/>
      <c r="E223" s="181"/>
      <c r="F223" s="181"/>
      <c r="G223" s="181"/>
      <c r="H223" s="181"/>
      <c r="I223" s="181"/>
      <c r="J223" s="181"/>
      <c r="K223" s="181"/>
    </row>
    <row r="224" s="7" customFormat="true" ht="41.95" hidden="false" customHeight="true" outlineLevel="0" collapsed="false">
      <c r="A224" s="182" t="s">
        <v>167</v>
      </c>
      <c r="B224" s="182"/>
      <c r="C224" s="182"/>
      <c r="D224" s="182"/>
      <c r="E224" s="182"/>
      <c r="F224" s="182"/>
      <c r="G224" s="182"/>
      <c r="H224" s="182"/>
      <c r="I224" s="182"/>
      <c r="J224" s="182"/>
      <c r="K224" s="183"/>
    </row>
    <row r="225" customFormat="false" ht="32.8" hidden="false" customHeight="true" outlineLevel="0" collapsed="false">
      <c r="A225" s="182" t="s">
        <v>168</v>
      </c>
      <c r="B225" s="182"/>
      <c r="C225" s="182"/>
      <c r="D225" s="182"/>
      <c r="E225" s="182"/>
      <c r="F225" s="182"/>
      <c r="G225" s="182"/>
      <c r="H225" s="182"/>
      <c r="I225" s="182"/>
      <c r="J225" s="182"/>
    </row>
    <row r="226" customFormat="false" ht="37.3" hidden="false" customHeight="true" outlineLevel="0" collapsed="false">
      <c r="A226" s="182" t="s">
        <v>169</v>
      </c>
      <c r="B226" s="182"/>
      <c r="C226" s="182"/>
      <c r="D226" s="182"/>
      <c r="E226" s="182"/>
      <c r="F226" s="182"/>
      <c r="G226" s="182"/>
      <c r="H226" s="182"/>
      <c r="I226" s="182"/>
      <c r="J226" s="182"/>
    </row>
    <row r="227" customFormat="false" ht="31.7" hidden="false" customHeight="true" outlineLevel="0" collapsed="false">
      <c r="A227" s="184" t="s">
        <v>170</v>
      </c>
      <c r="B227" s="184"/>
      <c r="C227" s="184"/>
      <c r="D227" s="184"/>
      <c r="E227" s="184"/>
      <c r="F227" s="184"/>
      <c r="G227" s="184"/>
      <c r="H227" s="184"/>
      <c r="I227" s="184"/>
      <c r="J227" s="184"/>
    </row>
    <row r="228" customFormat="false" ht="19.55" hidden="false" customHeight="true" outlineLevel="0" collapsed="false">
      <c r="A228" s="184" t="s">
        <v>171</v>
      </c>
      <c r="B228" s="184"/>
      <c r="C228" s="184"/>
      <c r="D228" s="184"/>
      <c r="E228" s="184"/>
      <c r="F228" s="184"/>
      <c r="G228" s="184"/>
      <c r="H228" s="184"/>
      <c r="I228" s="184"/>
      <c r="J228" s="18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9">
    <mergeCell ref="G1:J1"/>
    <mergeCell ref="H2:K2"/>
    <mergeCell ref="A4:C4"/>
    <mergeCell ref="H4:J4"/>
    <mergeCell ref="B6:D6"/>
    <mergeCell ref="A8:K8"/>
    <mergeCell ref="B18:K18"/>
    <mergeCell ref="C19:E19"/>
    <mergeCell ref="G19:I19"/>
    <mergeCell ref="A21:K21"/>
    <mergeCell ref="A29:K29"/>
    <mergeCell ref="A40:K40"/>
    <mergeCell ref="A115:K115"/>
    <mergeCell ref="A223:K223"/>
    <mergeCell ref="A224:J224"/>
    <mergeCell ref="A225:J225"/>
    <mergeCell ref="A226:J226"/>
    <mergeCell ref="A227:J227"/>
    <mergeCell ref="A228:J228"/>
  </mergeCells>
  <conditionalFormatting sqref="C28 C45:J45 C138 C156">
    <cfRule type="cellIs" priority="2" operator="notBetween" aboveAverage="0" equalAverage="0" bottom="0" percent="0" rank="0" text="" dxfId="0">
      <formula>15.4</formula>
      <formula>19.25</formula>
    </cfRule>
  </conditionalFormatting>
  <conditionalFormatting sqref="C37 C55:J55 C73 C166 C184">
    <cfRule type="cellIs" priority="3" operator="notBetween" aboveAverage="0" equalAverage="0" bottom="0" percent="0" rank="0" text="" dxfId="1">
      <formula>23.1</formula>
      <formula>26.95</formula>
    </cfRule>
  </conditionalFormatting>
  <conditionalFormatting sqref="C64">
    <cfRule type="cellIs" priority="4" operator="notBetween" aboveAverage="0" equalAverage="0" bottom="0" percent="0" rank="0" text="" dxfId="2">
      <formula>15.4</formula>
      <formula>19.25</formula>
    </cfRule>
    <cfRule type="cellIs" priority="5" operator="notBetween" aboveAverage="0" equalAverage="0" bottom="0" percent="0" rank="0" text="" dxfId="3">
      <formula>15.4</formula>
      <formula>19.25</formula>
    </cfRule>
  </conditionalFormatting>
  <conditionalFormatting sqref="D64">
    <cfRule type="cellIs" priority="6" operator="notBetween" aboveAverage="0" equalAverage="0" bottom="0" percent="0" rank="0" text="" dxfId="4">
      <formula>15.8</formula>
      <formula>19.75</formula>
    </cfRule>
  </conditionalFormatting>
  <conditionalFormatting sqref="H35">
    <cfRule type="cellIs" priority="7" operator="notBetween" aboveAverage="0" equalAverage="0" bottom="0" percent="0" rank="0" text="" dxfId="5">
      <formula>18</formula>
      <formula>21</formula>
    </cfRule>
  </conditionalFormatting>
  <conditionalFormatting sqref="H53">
    <cfRule type="cellIs" priority="8" operator="notBetween" aboveAverage="0" equalAverage="0" bottom="0" percent="0" rank="0" text="" dxfId="5">
      <formula>18</formula>
      <formula>21</formula>
    </cfRule>
  </conditionalFormatting>
  <conditionalFormatting sqref="H72">
    <cfRule type="cellIs" priority="9" operator="notBetween" aboveAverage="0" equalAverage="0" bottom="0" percent="0" rank="0" text="" dxfId="5">
      <formula>18</formula>
      <formula>21</formula>
    </cfRule>
  </conditionalFormatting>
  <conditionalFormatting sqref="H88">
    <cfRule type="cellIs" priority="10" operator="notBetween" aboveAverage="0" equalAverage="0" bottom="0" percent="0" rank="0" text="" dxfId="5">
      <formula>18</formula>
      <formula>21</formula>
    </cfRule>
  </conditionalFormatting>
  <conditionalFormatting sqref="H106">
    <cfRule type="cellIs" priority="11" operator="notBetween" aboveAverage="0" equalAverage="0" bottom="0" percent="0" rank="0" text="" dxfId="5">
      <formula>18</formula>
      <formula>21</formula>
    </cfRule>
  </conditionalFormatting>
  <conditionalFormatting sqref="H128">
    <cfRule type="cellIs" priority="12" operator="notBetween" aboveAverage="0" equalAverage="0" bottom="0" percent="0" rank="0" text="" dxfId="5">
      <formula>18</formula>
      <formula>21</formula>
    </cfRule>
  </conditionalFormatting>
  <conditionalFormatting sqref="H145">
    <cfRule type="cellIs" priority="13" operator="notBetween" aboveAverage="0" equalAverage="0" bottom="0" percent="0" rank="0" text="" dxfId="5">
      <formula>18</formula>
      <formula>21</formula>
    </cfRule>
  </conditionalFormatting>
  <conditionalFormatting sqref="H163">
    <cfRule type="cellIs" priority="14" operator="notBetween" aboveAverage="0" equalAverage="0" bottom="0" percent="0" rank="0" text="" dxfId="5">
      <formula>18</formula>
      <formula>21</formula>
    </cfRule>
  </conditionalFormatting>
  <conditionalFormatting sqref="H182">
    <cfRule type="cellIs" priority="15" operator="notBetween" aboveAverage="0" equalAverage="0" bottom="0" percent="0" rank="0" text="" dxfId="5">
      <formula>18</formula>
      <formula>21</formula>
    </cfRule>
  </conditionalFormatting>
  <conditionalFormatting sqref="H200">
    <cfRule type="cellIs" priority="16" operator="notBetween" aboveAverage="0" equalAverage="0" bottom="0" percent="0" rank="0" text="" dxfId="5">
      <formula>18</formula>
      <formula>21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932</TotalTime>
  <Application>LibreOffice/26.2.3.2$Windows_X86_64 LibreOffice_project/70e089b17412e4cb7773e41413306b17a2328c34</Application>
  <AppVersion>15.0000</AppVersion>
  <Company>MacBook Pro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2020-09-15T06:15:04Z</dcterms:created>
  <dc:creator>Туганов Виктор Анатольевич</dc:creator>
  <dc:description/>
  <dc:language>ru-RU</dc:language>
  <cp:lastModifiedBy/>
  <cp:lastPrinted>2026-07-07T10:30:42Z</cp:lastPrinted>
  <dcterms:modified xsi:type="dcterms:W3CDTF">2026-07-15T10:42:56Z</dcterms:modified>
  <cp:revision>110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